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mmunity Affairs\Trust Fund\Data\Income Calculator\"/>
    </mc:Choice>
  </mc:AlternateContent>
  <workbookProtection workbookAlgorithmName="SHA-512" workbookHashValue="daVr4JgcGKKDO7qU+VX+eJ9r15UXIS0NbDudfXH2VY2eS0R+ixpv6RKM0WqeyJNaC7/3RafLe1GLYiUccH9Jbg==" workbookSaltValue="EBxBZw1pPPG9MR/e1Y2YsQ==" workbookSpinCount="100000" lockStructure="1"/>
  <bookViews>
    <workbookView xWindow="0" yWindow="0" windowWidth="21600" windowHeight="9735" tabRatio="690"/>
  </bookViews>
  <sheets>
    <sheet name="Household Information" sheetId="1" r:id="rId1"/>
    <sheet name="HH Member 1" sheetId="14" r:id="rId2"/>
    <sheet name="HH Member 2" sheetId="8" r:id="rId3"/>
    <sheet name="HH Member 3" sheetId="9" r:id="rId4"/>
    <sheet name="HH Member 4" sheetId="7" r:id="rId5"/>
    <sheet name="HH Member 5" sheetId="10" r:id="rId6"/>
    <sheet name="HH Member 6" sheetId="11" r:id="rId7"/>
    <sheet name="HH Member 7" sheetId="12" r:id="rId8"/>
    <sheet name="HH Member 8" sheetId="13" r:id="rId9"/>
    <sheet name="Adjusted Income" sheetId="3" r:id="rId10"/>
    <sheet name="Eligibility + Signatures" sheetId="6" r:id="rId11"/>
    <sheet name="Data" sheetId="4" state="hidden" r:id="rId12"/>
    <sheet name="2017 Income Limits" sheetId="5" state="hidden" r:id="rId13"/>
  </sheets>
  <definedNames>
    <definedName name="_xlnm.Print_Area" localSheetId="9">'Adjusted Income'!$A$1:$K$50</definedName>
    <definedName name="_xlnm.Print_Area" localSheetId="10">'Eligibility + Signatures'!$A$1:$K$46</definedName>
    <definedName name="_xlnm.Print_Area" localSheetId="1">'HH Member 1'!$A$1:$P$55</definedName>
    <definedName name="_xlnm.Print_Area" localSheetId="2">'HH Member 2'!$A$1:$P$55</definedName>
    <definedName name="_xlnm.Print_Area" localSheetId="3">'HH Member 3'!$A$1:$P$55</definedName>
    <definedName name="_xlnm.Print_Area" localSheetId="4">'HH Member 4'!$A$1:$P$55</definedName>
    <definedName name="_xlnm.Print_Area" localSheetId="5">'HH Member 5'!$A$1:$P$55</definedName>
    <definedName name="_xlnm.Print_Area" localSheetId="6">'HH Member 6'!$A$1:$P$55</definedName>
    <definedName name="_xlnm.Print_Area" localSheetId="7">'HH Member 7'!$A$1:$P$55</definedName>
    <definedName name="_xlnm.Print_Area" localSheetId="8">'HH Member 8'!$A$1:$P$55</definedName>
    <definedName name="_xlnm.Print_Area" localSheetId="0">'Household Information'!$A$1:$J$30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4" l="1"/>
  <c r="O25" i="14" s="1"/>
  <c r="O28" i="14"/>
  <c r="O30" i="8"/>
  <c r="O25" i="8" s="1"/>
  <c r="O28" i="8"/>
  <c r="O30" i="9"/>
  <c r="O25" i="9" s="1"/>
  <c r="O28" i="9"/>
  <c r="O30" i="7"/>
  <c r="O25" i="7" s="1"/>
  <c r="O28" i="7"/>
  <c r="O30" i="10"/>
  <c r="O25" i="10" s="1"/>
  <c r="O28" i="10"/>
  <c r="O30" i="11"/>
  <c r="O25" i="11" s="1"/>
  <c r="O28" i="11"/>
  <c r="O28" i="12"/>
  <c r="O30" i="12"/>
  <c r="O25" i="12" s="1"/>
  <c r="O25" i="13"/>
  <c r="O30" i="13"/>
  <c r="O28" i="13"/>
  <c r="B13" i="4" l="1"/>
  <c r="B15" i="4"/>
  <c r="D15" i="10"/>
  <c r="I15" i="10"/>
  <c r="D14" i="10"/>
  <c r="N15" i="10"/>
  <c r="I14" i="10"/>
  <c r="N14" i="10"/>
  <c r="D13" i="10"/>
  <c r="I13" i="10"/>
  <c r="D12" i="10"/>
  <c r="I12" i="10"/>
  <c r="N12" i="10"/>
  <c r="D15" i="8"/>
  <c r="I15" i="8"/>
  <c r="D12" i="14"/>
  <c r="D13" i="14"/>
  <c r="D14" i="14"/>
  <c r="D15" i="14"/>
  <c r="I12" i="14"/>
  <c r="I13" i="14"/>
  <c r="I14" i="14"/>
  <c r="I15" i="14"/>
  <c r="B16" i="4" l="1"/>
  <c r="B14" i="4"/>
  <c r="I41" i="3"/>
  <c r="I26" i="3"/>
  <c r="N15" i="13"/>
  <c r="N14" i="13"/>
  <c r="N13" i="13"/>
  <c r="N16" i="13" s="1"/>
  <c r="N12" i="13"/>
  <c r="I15" i="13"/>
  <c r="I14" i="13"/>
  <c r="I13" i="13"/>
  <c r="I16" i="13" s="1"/>
  <c r="I12" i="13"/>
  <c r="D15" i="13"/>
  <c r="D14" i="13"/>
  <c r="D16" i="13" s="1"/>
  <c r="D13" i="13"/>
  <c r="D12" i="13"/>
  <c r="N15" i="12"/>
  <c r="N14" i="12"/>
  <c r="N13" i="12"/>
  <c r="N12" i="12"/>
  <c r="I15" i="12"/>
  <c r="I14" i="12"/>
  <c r="I16" i="12" s="1"/>
  <c r="I13" i="12"/>
  <c r="I12" i="12"/>
  <c r="D15" i="12"/>
  <c r="D14" i="12"/>
  <c r="D16" i="12" s="1"/>
  <c r="D13" i="12"/>
  <c r="D12" i="12"/>
  <c r="N15" i="11"/>
  <c r="N14" i="11"/>
  <c r="N13" i="11"/>
  <c r="N12" i="11"/>
  <c r="I15" i="11"/>
  <c r="I14" i="11"/>
  <c r="I16" i="11" s="1"/>
  <c r="I13" i="11"/>
  <c r="I12" i="11"/>
  <c r="D15" i="11"/>
  <c r="D14" i="11"/>
  <c r="D13" i="11"/>
  <c r="D12" i="11"/>
  <c r="N13" i="10"/>
  <c r="N16" i="10" s="1"/>
  <c r="I16" i="10"/>
  <c r="N15" i="7"/>
  <c r="N14" i="7"/>
  <c r="N13" i="7"/>
  <c r="N12" i="7"/>
  <c r="I15" i="7"/>
  <c r="I14" i="7"/>
  <c r="I13" i="7"/>
  <c r="I12" i="7"/>
  <c r="D15" i="7"/>
  <c r="D14" i="7"/>
  <c r="D13" i="7"/>
  <c r="D16" i="7" s="1"/>
  <c r="D12" i="7"/>
  <c r="N15" i="9"/>
  <c r="N14" i="9"/>
  <c r="N16" i="9" s="1"/>
  <c r="N13" i="9"/>
  <c r="N12" i="9"/>
  <c r="I15" i="9"/>
  <c r="I14" i="9"/>
  <c r="I13" i="9"/>
  <c r="I16" i="9" s="1"/>
  <c r="I12" i="9"/>
  <c r="D15" i="9"/>
  <c r="D14" i="9"/>
  <c r="D16" i="9" s="1"/>
  <c r="D13" i="9"/>
  <c r="D12" i="9"/>
  <c r="N15" i="8"/>
  <c r="N14" i="8"/>
  <c r="N13" i="8"/>
  <c r="N16" i="8" s="1"/>
  <c r="N12" i="8"/>
  <c r="I14" i="8"/>
  <c r="I13" i="8"/>
  <c r="I12" i="8"/>
  <c r="D14" i="8"/>
  <c r="D13" i="8"/>
  <c r="D12" i="8"/>
  <c r="N15" i="14"/>
  <c r="N14" i="14"/>
  <c r="N16" i="14" s="1"/>
  <c r="N13" i="14"/>
  <c r="N12" i="14"/>
  <c r="I16" i="14"/>
  <c r="B3" i="14"/>
  <c r="O52" i="14"/>
  <c r="J52" i="14"/>
  <c r="E52" i="14"/>
  <c r="O50" i="14"/>
  <c r="J50" i="14"/>
  <c r="E50" i="14"/>
  <c r="O48" i="14"/>
  <c r="J48" i="14"/>
  <c r="E48" i="14"/>
  <c r="O46" i="14"/>
  <c r="J46" i="14"/>
  <c r="E46" i="14"/>
  <c r="O44" i="14"/>
  <c r="O42" i="14" s="1"/>
  <c r="J44" i="14"/>
  <c r="E44" i="14"/>
  <c r="E42" i="14"/>
  <c r="N22" i="14"/>
  <c r="I22" i="14"/>
  <c r="D22" i="14"/>
  <c r="N20" i="14"/>
  <c r="I20" i="14"/>
  <c r="D20" i="14"/>
  <c r="I9" i="14" l="1"/>
  <c r="J42" i="14"/>
  <c r="N9" i="14"/>
  <c r="N16" i="12"/>
  <c r="N16" i="11"/>
  <c r="D16" i="11"/>
  <c r="N16" i="7"/>
  <c r="I16" i="7"/>
  <c r="D16" i="8"/>
  <c r="D16" i="10"/>
  <c r="I16" i="8"/>
  <c r="D16" i="14"/>
  <c r="D9" i="14" s="1"/>
  <c r="O40" i="14"/>
  <c r="O6" i="14" l="1"/>
  <c r="O3" i="14" s="1"/>
  <c r="B2" i="4" s="1"/>
  <c r="I38" i="3" l="1"/>
  <c r="B3" i="13" l="1"/>
  <c r="B3" i="12"/>
  <c r="B3" i="11"/>
  <c r="B3" i="10"/>
  <c r="B3" i="7"/>
  <c r="B3" i="9"/>
  <c r="B3" i="8"/>
  <c r="O52" i="13"/>
  <c r="J52" i="13"/>
  <c r="E52" i="13"/>
  <c r="O50" i="13"/>
  <c r="J50" i="13"/>
  <c r="E50" i="13"/>
  <c r="O48" i="13"/>
  <c r="J48" i="13"/>
  <c r="E48" i="13"/>
  <c r="E42" i="13" s="1"/>
  <c r="O46" i="13"/>
  <c r="J46" i="13"/>
  <c r="E46" i="13"/>
  <c r="O44" i="13"/>
  <c r="O42" i="13" s="1"/>
  <c r="J44" i="13"/>
  <c r="E44" i="13"/>
  <c r="N22" i="13"/>
  <c r="I22" i="13"/>
  <c r="D22" i="13"/>
  <c r="N20" i="13"/>
  <c r="N9" i="13" s="1"/>
  <c r="I20" i="13"/>
  <c r="D20" i="13"/>
  <c r="D9" i="13" s="1"/>
  <c r="O52" i="12"/>
  <c r="J52" i="12"/>
  <c r="E52" i="12"/>
  <c r="O50" i="12"/>
  <c r="J50" i="12"/>
  <c r="E50" i="12"/>
  <c r="O48" i="12"/>
  <c r="J48" i="12"/>
  <c r="E48" i="12"/>
  <c r="O46" i="12"/>
  <c r="J46" i="12"/>
  <c r="E46" i="12"/>
  <c r="O44" i="12"/>
  <c r="J44" i="12"/>
  <c r="J42" i="12" s="1"/>
  <c r="E44" i="12"/>
  <c r="N22" i="12"/>
  <c r="I22" i="12"/>
  <c r="D22" i="12"/>
  <c r="N20" i="12"/>
  <c r="N9" i="12" s="1"/>
  <c r="I20" i="12"/>
  <c r="D20" i="12"/>
  <c r="D9" i="12" s="1"/>
  <c r="O52" i="11"/>
  <c r="J52" i="11"/>
  <c r="E52" i="11"/>
  <c r="O50" i="11"/>
  <c r="J50" i="11"/>
  <c r="E50" i="11"/>
  <c r="O48" i="11"/>
  <c r="J48" i="11"/>
  <c r="E48" i="11"/>
  <c r="O46" i="11"/>
  <c r="J46" i="11"/>
  <c r="E46" i="11"/>
  <c r="O44" i="11"/>
  <c r="O42" i="11" s="1"/>
  <c r="J44" i="11"/>
  <c r="E44" i="11"/>
  <c r="E42" i="11" s="1"/>
  <c r="N22" i="11"/>
  <c r="I22" i="11"/>
  <c r="D22" i="11"/>
  <c r="N20" i="11"/>
  <c r="N9" i="11" s="1"/>
  <c r="I20" i="11"/>
  <c r="D20" i="11"/>
  <c r="D9" i="11" s="1"/>
  <c r="O52" i="10"/>
  <c r="J52" i="10"/>
  <c r="E52" i="10"/>
  <c r="O50" i="10"/>
  <c r="J50" i="10"/>
  <c r="E50" i="10"/>
  <c r="O48" i="10"/>
  <c r="J48" i="10"/>
  <c r="E48" i="10"/>
  <c r="O46" i="10"/>
  <c r="J46" i="10"/>
  <c r="E46" i="10"/>
  <c r="O44" i="10"/>
  <c r="J44" i="10"/>
  <c r="E44" i="10"/>
  <c r="E42" i="10" s="1"/>
  <c r="O42" i="10"/>
  <c r="N22" i="10"/>
  <c r="I22" i="10"/>
  <c r="D22" i="10"/>
  <c r="N20" i="10"/>
  <c r="I20" i="10"/>
  <c r="I9" i="10" s="1"/>
  <c r="D20" i="10"/>
  <c r="O52" i="9"/>
  <c r="J52" i="9"/>
  <c r="E52" i="9"/>
  <c r="O50" i="9"/>
  <c r="J50" i="9"/>
  <c r="E50" i="9"/>
  <c r="O48" i="9"/>
  <c r="J48" i="9"/>
  <c r="E48" i="9"/>
  <c r="O46" i="9"/>
  <c r="J46" i="9"/>
  <c r="E46" i="9"/>
  <c r="O44" i="9"/>
  <c r="O42" i="9" s="1"/>
  <c r="J44" i="9"/>
  <c r="E44" i="9"/>
  <c r="E42" i="9"/>
  <c r="N22" i="9"/>
  <c r="I22" i="9"/>
  <c r="D22" i="9"/>
  <c r="N20" i="9"/>
  <c r="N9" i="9" s="1"/>
  <c r="I20" i="9"/>
  <c r="D20" i="9"/>
  <c r="D9" i="9" s="1"/>
  <c r="O52" i="8"/>
  <c r="J52" i="8"/>
  <c r="E52" i="8"/>
  <c r="O50" i="8"/>
  <c r="J50" i="8"/>
  <c r="E50" i="8"/>
  <c r="O48" i="8"/>
  <c r="J48" i="8"/>
  <c r="E48" i="8"/>
  <c r="O46" i="8"/>
  <c r="O42" i="8" s="1"/>
  <c r="J46" i="8"/>
  <c r="E46" i="8"/>
  <c r="E42" i="8" s="1"/>
  <c r="O44" i="8"/>
  <c r="J44" i="8"/>
  <c r="J42" i="8" s="1"/>
  <c r="E44" i="8"/>
  <c r="N22" i="8"/>
  <c r="I22" i="8"/>
  <c r="D22" i="8"/>
  <c r="N20" i="8"/>
  <c r="I20" i="8"/>
  <c r="I9" i="8" s="1"/>
  <c r="D20" i="8"/>
  <c r="O52" i="7"/>
  <c r="J52" i="7"/>
  <c r="E52" i="7"/>
  <c r="O50" i="7"/>
  <c r="J50" i="7"/>
  <c r="E50" i="7"/>
  <c r="O48" i="7"/>
  <c r="J48" i="7"/>
  <c r="E48" i="7"/>
  <c r="O46" i="7"/>
  <c r="J46" i="7"/>
  <c r="J42" i="7" s="1"/>
  <c r="E46" i="7"/>
  <c r="O44" i="7"/>
  <c r="J44" i="7"/>
  <c r="E44" i="7"/>
  <c r="E42" i="7" s="1"/>
  <c r="N22" i="7"/>
  <c r="I22" i="7"/>
  <c r="D22" i="7"/>
  <c r="N20" i="7"/>
  <c r="I20" i="7"/>
  <c r="I9" i="7" s="1"/>
  <c r="D20" i="7"/>
  <c r="D9" i="7" l="1"/>
  <c r="N9" i="8"/>
  <c r="O6" i="8" s="1"/>
  <c r="D9" i="10"/>
  <c r="I9" i="11"/>
  <c r="J42" i="11"/>
  <c r="O40" i="11" s="1"/>
  <c r="I9" i="12"/>
  <c r="O6" i="12" s="1"/>
  <c r="O3" i="12" s="1"/>
  <c r="B8" i="4" s="1"/>
  <c r="O42" i="12"/>
  <c r="J42" i="10"/>
  <c r="O42" i="7"/>
  <c r="O40" i="7" s="1"/>
  <c r="N9" i="7"/>
  <c r="D9" i="8"/>
  <c r="I9" i="9"/>
  <c r="J42" i="9"/>
  <c r="O40" i="9" s="1"/>
  <c r="N9" i="10"/>
  <c r="E42" i="12"/>
  <c r="O40" i="12" s="1"/>
  <c r="I9" i="13"/>
  <c r="J42" i="13"/>
  <c r="O40" i="13" s="1"/>
  <c r="O6" i="10"/>
  <c r="O6" i="7"/>
  <c r="O6" i="13"/>
  <c r="O6" i="11"/>
  <c r="O40" i="10"/>
  <c r="O6" i="9"/>
  <c r="O40" i="8"/>
  <c r="O3" i="7" l="1"/>
  <c r="B5" i="4" s="1"/>
  <c r="O3" i="10"/>
  <c r="B6" i="4" s="1"/>
  <c r="O3" i="8"/>
  <c r="B3" i="4" s="1"/>
  <c r="O3" i="13"/>
  <c r="B9" i="4" s="1"/>
  <c r="E1" i="4" s="1"/>
  <c r="O3" i="11"/>
  <c r="B7" i="4" s="1"/>
  <c r="O3" i="9"/>
  <c r="B4" i="4" s="1"/>
  <c r="I6" i="3" l="1"/>
  <c r="D14" i="1"/>
  <c r="D13" i="6" s="1"/>
  <c r="I48" i="3" l="1"/>
  <c r="A9" i="4" l="1"/>
  <c r="A8" i="4"/>
  <c r="A7" i="4"/>
  <c r="A6" i="4"/>
  <c r="A5" i="4"/>
  <c r="A4" i="4"/>
  <c r="A3" i="4"/>
  <c r="A2" i="4"/>
  <c r="I10" i="3"/>
  <c r="I16" i="3" l="1"/>
  <c r="D17" i="6" l="1"/>
  <c r="E2" i="4" l="1"/>
  <c r="E5" i="4" s="1"/>
  <c r="E3" i="4" l="1"/>
  <c r="I29" i="3" s="1"/>
  <c r="E4" i="4"/>
  <c r="I7" i="3" l="1"/>
  <c r="I8" i="3" s="1"/>
  <c r="E6" i="4" s="1"/>
  <c r="D19" i="6" s="1"/>
  <c r="C8" i="6" l="1"/>
  <c r="D25" i="6"/>
</calcChain>
</file>

<file path=xl/sharedStrings.xml><?xml version="1.0" encoding="utf-8"?>
<sst xmlns="http://schemas.openxmlformats.org/spreadsheetml/2006/main" count="1066" uniqueCount="267">
  <si>
    <t>Borrower</t>
  </si>
  <si>
    <t>Co-Borrower</t>
  </si>
  <si>
    <t>Child Under 18</t>
  </si>
  <si>
    <t>62 Years of Age or Older</t>
  </si>
  <si>
    <t>Disabled</t>
  </si>
  <si>
    <t>If "yes," enter expected additional earnings from raise:</t>
  </si>
  <si>
    <t>(Select)</t>
  </si>
  <si>
    <t>Total Employment Income:</t>
  </si>
  <si>
    <t>Total Asset Income:</t>
  </si>
  <si>
    <t>Total Other Income:</t>
  </si>
  <si>
    <t>Total Household Income</t>
  </si>
  <si>
    <t>Adjusted Household Income</t>
  </si>
  <si>
    <t>Total Adjustments</t>
  </si>
  <si>
    <t>Do these expenses allow another household member to work or pursue education?</t>
  </si>
  <si>
    <t>Who?</t>
  </si>
  <si>
    <t>(Not applicable)</t>
  </si>
  <si>
    <t>Household Member</t>
  </si>
  <si>
    <t>Income</t>
  </si>
  <si>
    <t>Unreimburseable childcare expenses for children under 13 in the coming year:</t>
  </si>
  <si>
    <t>3% of Household Income</t>
  </si>
  <si>
    <t>Income of this household member:</t>
  </si>
  <si>
    <t>Annual</t>
  </si>
  <si>
    <t>Are disability expenses reported?</t>
  </si>
  <si>
    <t>Disability Expenses less 3% of Annual Income (greater than 0)</t>
  </si>
  <si>
    <t>Medical Expenses less 3% of Annual Income (greater than 0)</t>
  </si>
  <si>
    <t>Medical Expenses less 3% of Annual Income less Disability Expenses (greater than 0)</t>
  </si>
  <si>
    <t>County</t>
  </si>
  <si>
    <t>Below50%AMI1</t>
  </si>
  <si>
    <t>Below50%AMI2</t>
  </si>
  <si>
    <t>Below50%AMI3</t>
  </si>
  <si>
    <t>Below50%AMI4</t>
  </si>
  <si>
    <t>Below50%AMI5</t>
  </si>
  <si>
    <t>Below50%AMI6</t>
  </si>
  <si>
    <t>Below50%AMI7</t>
  </si>
  <si>
    <t>Below50%AMI8</t>
  </si>
  <si>
    <t>Below80%AMI1</t>
  </si>
  <si>
    <t>Below80%AMI2</t>
  </si>
  <si>
    <t>Below80%AMI3</t>
  </si>
  <si>
    <t>Below80%AMI4</t>
  </si>
  <si>
    <t>Below80%AMI5</t>
  </si>
  <si>
    <t>Below80%AMI6</t>
  </si>
  <si>
    <t>Below80%AMI7</t>
  </si>
  <si>
    <t>Below80%AMI8</t>
  </si>
  <si>
    <t>Below30%AMI1</t>
  </si>
  <si>
    <t>Below30%AMI2</t>
  </si>
  <si>
    <t>Below30%AMI3</t>
  </si>
  <si>
    <t>Below30%AMI4</t>
  </si>
  <si>
    <t>Below30%AMI5</t>
  </si>
  <si>
    <t>Below30%AMI6</t>
  </si>
  <si>
    <t>Below30%AMI7</t>
  </si>
  <si>
    <t>Below30%AMI8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</si>
  <si>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</si>
  <si>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</si>
  <si>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</si>
  <si>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</si>
  <si>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</si>
  <si>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</si>
  <si>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</si>
  <si>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</si>
  <si>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</si>
  <si>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</si>
  <si>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</si>
  <si>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</si>
  <si>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</si>
  <si>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</si>
  <si>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</si>
  <si>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</si>
  <si>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</si>
  <si>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</si>
  <si>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</si>
  <si>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</si>
  <si>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</si>
  <si>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 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</si>
  <si>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</si>
  <si>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</si>
  <si>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</si>
  <si>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</si>
  <si>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</si>
  <si>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</si>
  <si>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</si>
  <si>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</si>
  <si>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</si>
  <si>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</si>
  <si>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</si>
  <si>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</si>
  <si>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</si>
  <si>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</si>
  <si>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</si>
  <si>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</si>
  <si>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</si>
  <si>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</si>
  <si>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</si>
  <si>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</si>
  <si>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</si>
  <si>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</si>
  <si>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</si>
  <si>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</si>
  <si>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</si>
  <si>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</si>
  <si>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</si>
  <si>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 Salle</t>
  </si>
  <si>
    <t>Lawrence</t>
  </si>
  <si>
    <t>Lee</t>
  </si>
  <si>
    <t>Livingston</t>
  </si>
  <si>
    <t>Logan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</si>
  <si>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</si>
  <si>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</si>
  <si>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</si>
  <si>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</si>
  <si>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</si>
  <si>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</si>
  <si>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</si>
  <si>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</si>
  <si>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</si>
  <si>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</si>
  <si>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</si>
  <si>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</si>
  <si>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</si>
  <si>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</si>
  <si>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</si>
  <si>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</si>
  <si>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</si>
  <si>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</si>
  <si>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</si>
  <si>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</si>
  <si>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</si>
  <si>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</si>
  <si>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</si>
  <si>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</si>
  <si>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</si>
  <si>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</si>
  <si>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</si>
  <si>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</si>
  <si>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</si>
  <si>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</si>
  <si>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</si>
  <si>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</si>
  <si>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</si>
  <si>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</si>
  <si>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</si>
  <si>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</si>
  <si>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</si>
  <si>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</si>
  <si>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</si>
  <si>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</si>
  <si>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</si>
  <si>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</si>
  <si>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</si>
  <si>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</si>
  <si>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</si>
  <si>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</si>
  <si>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</si>
  <si>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</si>
  <si>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-</t>
  </si>
  <si>
    <t>AMI Limits</t>
  </si>
  <si>
    <t>Income Type</t>
  </si>
  <si>
    <t>Frequency</t>
  </si>
  <si>
    <t>Below30%AMI</t>
  </si>
  <si>
    <t>Child Support</t>
  </si>
  <si>
    <t>Below50%AMI</t>
  </si>
  <si>
    <t>Disability</t>
  </si>
  <si>
    <t>Bi-Weekly</t>
  </si>
  <si>
    <t>Below80%AMI</t>
  </si>
  <si>
    <t>Other</t>
  </si>
  <si>
    <t>Monthly</t>
  </si>
  <si>
    <t>Pension</t>
  </si>
  <si>
    <t>Once</t>
  </si>
  <si>
    <t>Social Security</t>
  </si>
  <si>
    <t>Semi-Monthly</t>
  </si>
  <si>
    <t>Unemployment</t>
  </si>
  <si>
    <t>Quarterly</t>
  </si>
  <si>
    <t>VA Benefits</t>
  </si>
  <si>
    <t>Weekly</t>
  </si>
  <si>
    <t>Eligibility Assessment</t>
  </si>
  <si>
    <t>Income Limits</t>
  </si>
  <si>
    <t>Household Income</t>
  </si>
  <si>
    <t>Adjusted Household Annual Income</t>
  </si>
  <si>
    <t>I further certify that the information contained in this certification is true and accurate to the best of my knowledge.</t>
  </si>
  <si>
    <t>Income Calculator</t>
  </si>
  <si>
    <t>INSTRUCTIONS</t>
  </si>
  <si>
    <t>INCOME LIMIT INFORMATION</t>
  </si>
  <si>
    <t>HOUSEHOLD INFORMATION</t>
  </si>
  <si>
    <t>Trust Fund Programs</t>
  </si>
  <si>
    <t>Habitat for Humanity</t>
  </si>
  <si>
    <t>AMI Requirements by Program</t>
  </si>
  <si>
    <t>Home Accessibility Program             Single Family Rehab</t>
  </si>
  <si>
    <t>Below 80% AMI</t>
  </si>
  <si>
    <t>Below 50% AMI                           Below 80% AMI</t>
  </si>
  <si>
    <t>Total number of household members:</t>
  </si>
  <si>
    <t>Name:</t>
  </si>
  <si>
    <r>
      <t xml:space="preserve">Navigate through this form's tabs, completing all yellow answer boxes as applicable.  Complete one tab </t>
    </r>
    <r>
      <rPr>
        <i/>
        <sz val="11"/>
        <color theme="2" tint="-0.749992370372631"/>
        <rFont val="Calibri"/>
        <family val="2"/>
      </rPr>
      <t>(HH Member #)</t>
    </r>
    <r>
      <rPr>
        <sz val="11"/>
        <color theme="2" tint="-0.749992370372631"/>
        <rFont val="Calibri"/>
        <family val="2"/>
      </rPr>
      <t xml:space="preserve"> per income- or assistance-earning household member 18 years and older.  Report all types of income and assistance earned.  If you need to report income or assistance for more than 8 household members, contact IHDA's Community Affairs Department.  After reporting income, complete the </t>
    </r>
    <r>
      <rPr>
        <b/>
        <sz val="11"/>
        <color theme="2" tint="-0.749992370372631"/>
        <rFont val="Calibri"/>
        <family val="2"/>
      </rPr>
      <t>Adjusted Income</t>
    </r>
    <r>
      <rPr>
        <sz val="11"/>
        <color theme="2" tint="-0.749992370372631"/>
        <rFont val="Calibri"/>
        <family val="2"/>
      </rPr>
      <t xml:space="preserve"> tab, and review the household's income eligibility on the </t>
    </r>
    <r>
      <rPr>
        <b/>
        <sz val="11"/>
        <color theme="2" tint="-0.749992370372631"/>
        <rFont val="Calibri"/>
        <family val="2"/>
      </rPr>
      <t xml:space="preserve">Eligibility + Signatures </t>
    </r>
    <r>
      <rPr>
        <sz val="11"/>
        <color theme="2" tint="-0.749992370372631"/>
        <rFont val="Calibri"/>
        <family val="2"/>
      </rPr>
      <t xml:space="preserve">tab.  After obtaining all necessary signatures, return this completed form and all accompanying documents to the corresponding Trust Fund Program at the Illinois Housing Development Authority.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</si>
  <si>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If you have questions, please contact the Community Affairs Department at </t>
    </r>
    <r>
      <rPr>
        <b/>
        <sz val="11"/>
        <color theme="2" tint="-0.749992370372631"/>
        <rFont val="Calibri"/>
        <family val="2"/>
      </rPr>
      <t>CommunityAffairs@IHDA.org</t>
    </r>
    <r>
      <rPr>
        <sz val="11"/>
        <color theme="2" tint="-0.749992370372631"/>
        <rFont val="Calibri"/>
        <family val="2"/>
      </rPr>
      <t>.</t>
    </r>
  </si>
  <si>
    <t>Annual Income:</t>
  </si>
  <si>
    <t>Household Member 1</t>
  </si>
  <si>
    <t>EMPLOYMENT WAGES</t>
  </si>
  <si>
    <t>Total Income:</t>
  </si>
  <si>
    <t>Job/Position (1):</t>
  </si>
  <si>
    <t>Hourly/Annual:</t>
  </si>
  <si>
    <t>Hourly Wage:</t>
  </si>
  <si>
    <t>Hours per Week:</t>
  </si>
  <si>
    <t>Weeks per Year:</t>
  </si>
  <si>
    <t>Bonuses Received, YTD:</t>
  </si>
  <si>
    <t>Total Annual Bonuses:</t>
  </si>
  <si>
    <t>Job/Position (2):</t>
  </si>
  <si>
    <t>Bonuses Expected              (remainder of year):</t>
  </si>
  <si>
    <t>Bonuses Expected                (remainder of year):</t>
  </si>
  <si>
    <t>Job/Position (3):</t>
  </si>
  <si>
    <t>Bonuses Expected                                    (remainder of year):</t>
  </si>
  <si>
    <t>ASSETS</t>
  </si>
  <si>
    <t>County:</t>
  </si>
  <si>
    <t>AMI% Limit:</t>
  </si>
  <si>
    <t>Number of               household members:</t>
  </si>
  <si>
    <t>Asset Type:</t>
  </si>
  <si>
    <t>Asset Description:</t>
  </si>
  <si>
    <t>Current Cash Value:</t>
  </si>
  <si>
    <t>Actual Income from Asset:</t>
  </si>
  <si>
    <t>Net Cash Asset Value:</t>
  </si>
  <si>
    <t>Current Passbook Rate:</t>
  </si>
  <si>
    <t>Total Actual                 Asset Income:</t>
  </si>
  <si>
    <t>OTHER INCOME</t>
  </si>
  <si>
    <t>Do you anticipate a raise               before year's end?</t>
  </si>
  <si>
    <t>Do you anticipate a raise           before year's end?</t>
  </si>
  <si>
    <t>Do you anticipate a raise             before year's end?</t>
  </si>
  <si>
    <t>Description:</t>
  </si>
  <si>
    <t>Amount:</t>
  </si>
  <si>
    <t>Frequency:</t>
  </si>
  <si>
    <t>Annual Total:</t>
  </si>
  <si>
    <t>BENEFITS AND/OR PENSIONS</t>
  </si>
  <si>
    <t>PUBLIC ASSISTANCE</t>
  </si>
  <si>
    <t>Household Member 2</t>
  </si>
  <si>
    <t>Household Member 3</t>
  </si>
  <si>
    <t>Household Member 4</t>
  </si>
  <si>
    <t>Household Member 5</t>
  </si>
  <si>
    <t>Household Member 6</t>
  </si>
  <si>
    <t>Household Member 7</t>
  </si>
  <si>
    <t>Household Member 8</t>
  </si>
  <si>
    <t>Adjustments and Deductions</t>
  </si>
  <si>
    <t>DEPENDENT DEDUCTION</t>
  </si>
  <si>
    <t>CHILDCARE DEDUCTION</t>
  </si>
  <si>
    <t>DISABILITY DEDUCTION</t>
  </si>
  <si>
    <t>ELDERLY/DISABLED DEDUCTION</t>
  </si>
  <si>
    <t>Unreimbursable disability expenses in the coming year:</t>
  </si>
  <si>
    <t>FAMILY ELIGIBILITY</t>
  </si>
  <si>
    <t>Adjusted Income-Dependent</t>
  </si>
  <si>
    <t>Based on the Review of Source Documentation, the Sponsor has completed an Income Eligibility Analysis and has determined that the household is eligible for the Authority's Trust Fund Program.</t>
  </si>
  <si>
    <r>
      <t xml:space="preserve">SIGNATURES </t>
    </r>
    <r>
      <rPr>
        <i/>
        <sz val="14"/>
        <color rgb="FF0069AA"/>
        <rFont val="Calibri"/>
        <family val="2"/>
        <scheme val="minor"/>
      </rPr>
      <t>(mandatory for eligible households)</t>
    </r>
  </si>
  <si>
    <t>Signature of Reviewer:</t>
  </si>
  <si>
    <t>Printed Name:</t>
  </si>
  <si>
    <t>Date:</t>
  </si>
  <si>
    <t>I/we certify that the information contained in this certification is true and accurate to the best of my/our knowledge.</t>
  </si>
  <si>
    <t>**Attach source documents used for the review; maintain a copy in the homeowner's file**</t>
  </si>
  <si>
    <t>Signature of Borrower:</t>
  </si>
  <si>
    <t>Signature of Co-Borrower:</t>
  </si>
  <si>
    <t>Household Annual Income</t>
  </si>
  <si>
    <t>Calculated Income:</t>
  </si>
  <si>
    <t>Is the head, spouse, or co-head of the household older than 62 years or disabled?</t>
  </si>
  <si>
    <t>Asset Calculation</t>
  </si>
  <si>
    <t>Total Household Assets:</t>
  </si>
  <si>
    <t>Imputed Income from Assets:</t>
  </si>
  <si>
    <t>Total Income from Household Assets:</t>
  </si>
  <si>
    <t>To be added to Income:</t>
  </si>
  <si>
    <t>Unreimburseable medical expenses in the coming year (costs cannot be covered by insurance or other entities):</t>
  </si>
  <si>
    <t>Number of household members (excluding head or co-head) under 18, disabled, or non-degree seeking full-time students over 18:</t>
  </si>
  <si>
    <t>Full-Time Student            18 or Older</t>
  </si>
  <si>
    <t>Program Income Limit (2017)</t>
  </si>
  <si>
    <t>Income to Enter in Mitas Loan Reservation</t>
  </si>
  <si>
    <r>
      <t xml:space="preserve">Enter the following </t>
    </r>
    <r>
      <rPr>
        <b/>
        <sz val="10"/>
        <color theme="1"/>
        <rFont val="Calibri"/>
        <family val="2"/>
        <scheme val="minor"/>
      </rPr>
      <t>monthly household adjusted income</t>
    </r>
    <r>
      <rPr>
        <sz val="10"/>
        <color theme="1"/>
        <rFont val="Calibri"/>
        <family val="2"/>
        <scheme val="minor"/>
      </rPr>
      <t xml:space="preserve"> once under the Mortgagor screen; DO NOT enter any income under the Co-Mortgagor screen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</si>
</sst>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36"/>
      <name val="Calibri Light"/>
      <family val="2"/>
      <scheme val="major"/>
    </font>
    <font>
      <b/>
      <sz val="36"/>
      <color theme="1" tint="0.34998626667073579"/>
      <name val="Calibri Light"/>
      <family val="2"/>
      <scheme val="major"/>
    </font>
    <font>
      <sz val="20"/>
      <color rgb="FF0069A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</font>
    <font>
      <i/>
      <sz val="11"/>
      <color theme="2" tint="-0.749992370372631"/>
      <name val="Calibri"/>
      <family val="2"/>
    </font>
    <font>
      <b/>
      <sz val="11"/>
      <color theme="2" tint="-0.74999237037263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b/>
      <i/>
      <sz val="14"/>
      <color theme="2" tint="-0.749992370372631"/>
      <name val="Calibri"/>
      <family val="2"/>
      <scheme val="minor"/>
    </font>
    <font>
      <b/>
      <sz val="20"/>
      <color theme="2" tint="-0.749992370372631"/>
      <name val="Calibri Light"/>
      <family val="2"/>
      <scheme val="major"/>
    </font>
    <font>
      <b/>
      <i/>
      <sz val="14"/>
      <color theme="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2" tint="-0.74999237037263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4"/>
      <color rgb="FF0069AA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9AA"/>
        <bgColor indexed="64"/>
      </patternFill>
    </fill>
    <fill>
      <patternFill patternType="solid">
        <fgColor rgb="FFF9F6CB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theme="2" tint="-0.749992370372631"/>
      </right>
      <top/>
      <bottom style="medium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</cellStyleXfs>
  <cellXfs count="273">
    <xf numFmtId="0" fontId="0" fillId="0" borderId="0" xfId="0"/>
    <xf numFmtId="44" fontId="0" fillId="0" borderId="0" xfId="1" applyFont="1"/>
    <xf numFmtId="44" fontId="0" fillId="0" borderId="3" xfId="0" applyNumberFormat="1" applyBorder="1"/>
    <xf numFmtId="44" fontId="0" fillId="0" borderId="3" xfId="1" applyFont="1" applyBorder="1"/>
    <xf numFmtId="0" fontId="0" fillId="0" borderId="6" xfId="0" applyBorder="1" applyAlignment="1">
      <alignment wrapText="1"/>
    </xf>
    <xf numFmtId="44" fontId="0" fillId="0" borderId="7" xfId="1" applyFont="1" applyBorder="1"/>
    <xf numFmtId="0" fontId="0" fillId="0" borderId="2" xfId="0" applyBorder="1" applyAlignment="1">
      <alignment wrapText="1"/>
    </xf>
    <xf numFmtId="0" fontId="6" fillId="0" borderId="0" xfId="3" applyFont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3" applyFont="1" applyAlignment="1" applyProtection="1">
      <alignment horizontal="left"/>
    </xf>
    <xf numFmtId="44" fontId="8" fillId="0" borderId="0" xfId="1" applyNumberFormat="1" applyFont="1" applyAlignment="1" applyProtection="1">
      <alignment horizontal="left"/>
    </xf>
    <xf numFmtId="44" fontId="8" fillId="0" borderId="0" xfId="4" applyNumberFormat="1" applyFont="1" applyAlignment="1" applyProtection="1">
      <alignment horizontal="left"/>
    </xf>
    <xf numFmtId="44" fontId="9" fillId="0" borderId="0" xfId="1" applyNumberFormat="1" applyFont="1" applyAlignment="1">
      <alignment horizontal="left"/>
    </xf>
    <xf numFmtId="0" fontId="8" fillId="0" borderId="0" xfId="3" applyFont="1" applyProtection="1"/>
    <xf numFmtId="9" fontId="8" fillId="0" borderId="0" xfId="3" applyNumberFormat="1" applyFont="1" applyAlignment="1" applyProtection="1">
      <alignment horizontal="left"/>
    </xf>
    <xf numFmtId="0" fontId="8" fillId="0" borderId="0" xfId="3" applyFont="1" applyFill="1" applyProtection="1"/>
    <xf numFmtId="0" fontId="8" fillId="0" borderId="0" xfId="3" applyFont="1"/>
    <xf numFmtId="0" fontId="8" fillId="0" borderId="0" xfId="3" applyFont="1" applyFill="1" applyAlignment="1" applyProtection="1">
      <alignment horizontal="left"/>
    </xf>
    <xf numFmtId="0" fontId="8" fillId="0" borderId="0" xfId="5" applyFont="1" applyFill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wrapText="1"/>
    </xf>
    <xf numFmtId="44" fontId="0" fillId="0" borderId="5" xfId="0" applyNumberFormat="1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44" fontId="0" fillId="0" borderId="17" xfId="0" applyNumberFormat="1" applyBorder="1"/>
    <xf numFmtId="0" fontId="0" fillId="0" borderId="14" xfId="0" applyBorder="1"/>
    <xf numFmtId="44" fontId="0" fillId="0" borderId="13" xfId="0" applyNumberFormat="1" applyBorder="1"/>
    <xf numFmtId="0" fontId="0" fillId="0" borderId="0" xfId="0" applyAlignment="1" applyProtection="1">
      <alignment wrapText="1"/>
      <protection hidden="1"/>
    </xf>
    <xf numFmtId="44" fontId="25" fillId="0" borderId="0" xfId="1" applyFont="1" applyAlignment="1" applyProtection="1">
      <alignment horizontal="center" wrapText="1"/>
      <protection hidden="1"/>
    </xf>
    <xf numFmtId="44" fontId="21" fillId="0" borderId="11" xfId="1" applyFont="1" applyBorder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16" fillId="0" borderId="0" xfId="0" applyNumberFormat="1" applyFont="1" applyAlignment="1" applyProtection="1">
      <alignment horizontal="left"/>
      <protection hidden="1"/>
    </xf>
    <xf numFmtId="0" fontId="22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6" fillId="6" borderId="0" xfId="0" applyNumberFormat="1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 wrapText="1"/>
      <protection hidden="1"/>
    </xf>
    <xf numFmtId="0" fontId="23" fillId="6" borderId="0" xfId="0" applyFont="1" applyFill="1" applyAlignment="1" applyProtection="1">
      <alignment horizontal="left"/>
      <protection hidden="1"/>
    </xf>
    <xf numFmtId="44" fontId="0" fillId="6" borderId="0" xfId="1" applyFont="1" applyFill="1" applyAlignment="1" applyProtection="1">
      <alignment wrapText="1"/>
      <protection hidden="1"/>
    </xf>
    <xf numFmtId="0" fontId="14" fillId="0" borderId="11" xfId="0" applyFont="1" applyBorder="1" applyAlignment="1" applyProtection="1">
      <protection hidden="1"/>
    </xf>
    <xf numFmtId="0" fontId="0" fillId="0" borderId="11" xfId="0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wrapText="1"/>
      <protection hidden="1"/>
    </xf>
    <xf numFmtId="44" fontId="20" fillId="0" borderId="0" xfId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1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wrapText="1"/>
      <protection hidden="1"/>
    </xf>
    <xf numFmtId="44" fontId="20" fillId="0" borderId="0" xfId="1" applyFont="1" applyFill="1" applyAlignment="1" applyProtection="1">
      <alignment wrapText="1"/>
      <protection hidden="1"/>
    </xf>
    <xf numFmtId="1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wrapText="1"/>
      <protection hidden="1"/>
    </xf>
    <xf numFmtId="44" fontId="20" fillId="0" borderId="0" xfId="0" applyNumberFormat="1" applyFont="1" applyFill="1" applyAlignment="1" applyProtection="1">
      <alignment wrapText="1"/>
      <protection hidden="1"/>
    </xf>
    <xf numFmtId="2" fontId="20" fillId="0" borderId="0" xfId="0" applyNumberFormat="1" applyFont="1" applyFill="1" applyAlignment="1" applyProtection="1">
      <alignment wrapText="1"/>
      <protection hidden="1"/>
    </xf>
    <xf numFmtId="1" fontId="20" fillId="0" borderId="0" xfId="0" applyNumberFormat="1" applyFont="1" applyFill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vertical="center" wrapText="1"/>
      <protection hidden="1"/>
    </xf>
    <xf numFmtId="44" fontId="20" fillId="0" borderId="0" xfId="1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0" fillId="0" borderId="11" xfId="0" applyFont="1" applyBorder="1" applyAlignment="1" applyProtection="1">
      <alignment wrapText="1"/>
      <protection hidden="1"/>
    </xf>
    <xf numFmtId="0" fontId="20" fillId="0" borderId="11" xfId="0" applyFont="1" applyFill="1" applyBorder="1" applyAlignment="1" applyProtection="1">
      <alignment wrapText="1"/>
      <protection hidden="1"/>
    </xf>
    <xf numFmtId="2" fontId="20" fillId="0" borderId="11" xfId="0" applyNumberFormat="1" applyFont="1" applyBorder="1" applyAlignment="1" applyProtection="1">
      <alignment wrapText="1"/>
      <protection hidden="1"/>
    </xf>
    <xf numFmtId="1" fontId="20" fillId="0" borderId="11" xfId="0" applyNumberFormat="1" applyFont="1" applyBorder="1" applyAlignment="1" applyProtection="1">
      <alignment wrapText="1"/>
      <protection hidden="1"/>
    </xf>
    <xf numFmtId="44" fontId="20" fillId="0" borderId="11" xfId="1" applyNumberFormat="1" applyFont="1" applyBorder="1" applyAlignment="1" applyProtection="1">
      <alignment wrapText="1"/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2" fontId="20" fillId="0" borderId="0" xfId="0" applyNumberFormat="1" applyFont="1" applyBorder="1" applyAlignment="1" applyProtection="1">
      <alignment wrapText="1"/>
      <protection hidden="1"/>
    </xf>
    <xf numFmtId="1" fontId="20" fillId="0" borderId="0" xfId="0" applyNumberFormat="1" applyFont="1" applyBorder="1" applyAlignment="1" applyProtection="1">
      <alignment wrapText="1"/>
      <protection hidden="1"/>
    </xf>
    <xf numFmtId="44" fontId="20" fillId="0" borderId="0" xfId="1" applyNumberFormat="1" applyFont="1" applyBorder="1" applyAlignment="1" applyProtection="1">
      <alignment wrapText="1"/>
      <protection hidden="1"/>
    </xf>
    <xf numFmtId="0" fontId="14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44" fontId="21" fillId="0" borderId="0" xfId="1" applyFont="1" applyBorder="1" applyAlignment="1" applyProtection="1">
      <alignment horizontal="left" wrapText="1"/>
      <protection hidden="1"/>
    </xf>
    <xf numFmtId="44" fontId="20" fillId="0" borderId="11" xfId="1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44" fontId="21" fillId="0" borderId="0" xfId="1" applyFont="1" applyBorder="1" applyAlignment="1" applyProtection="1">
      <alignment wrapText="1"/>
      <protection hidden="1"/>
    </xf>
    <xf numFmtId="0" fontId="28" fillId="0" borderId="0" xfId="0" applyFont="1" applyAlignme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1" fillId="0" borderId="0" xfId="0" applyFont="1" applyAlignme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2" fillId="6" borderId="0" xfId="0" applyFont="1" applyFill="1" applyAlignment="1" applyProtection="1">
      <protection hidden="1"/>
    </xf>
    <xf numFmtId="0" fontId="13" fillId="0" borderId="0" xfId="0" applyFont="1" applyAlignment="1" applyProtection="1">
      <protection hidden="1"/>
    </xf>
    <xf numFmtId="0" fontId="14" fillId="0" borderId="1" xfId="0" applyFont="1" applyFill="1" applyBorder="1" applyAlignme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4" fillId="0" borderId="11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7" fillId="7" borderId="9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7" borderId="15" xfId="0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wrapText="1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" fontId="0" fillId="0" borderId="0" xfId="0" applyNumberFormat="1" applyFill="1" applyBorder="1" applyAlignment="1" applyProtection="1">
      <alignment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1" fontId="20" fillId="0" borderId="0" xfId="0" applyNumberFormat="1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5" fillId="0" borderId="0" xfId="0" applyFont="1" applyAlignment="1" applyProtection="1">
      <protection hidden="1"/>
    </xf>
    <xf numFmtId="0" fontId="31" fillId="0" borderId="0" xfId="0" applyFont="1" applyProtection="1">
      <protection hidden="1"/>
    </xf>
    <xf numFmtId="0" fontId="14" fillId="0" borderId="1" xfId="0" applyFont="1" applyBorder="1" applyAlignment="1" applyProtection="1">
      <protection hidden="1"/>
    </xf>
    <xf numFmtId="0" fontId="0" fillId="0" borderId="1" xfId="0" applyBorder="1" applyProtection="1">
      <protection hidden="1"/>
    </xf>
    <xf numFmtId="0" fontId="2" fillId="0" borderId="0" xfId="0" applyFont="1" applyAlignment="1" applyProtection="1">
      <protection hidden="1"/>
    </xf>
    <xf numFmtId="44" fontId="0" fillId="0" borderId="0" xfId="1" applyFont="1" applyBorder="1" applyAlignment="1" applyProtection="1">
      <alignment horizontal="center" wrapText="1"/>
      <protection hidden="1"/>
    </xf>
    <xf numFmtId="1" fontId="0" fillId="0" borderId="0" xfId="0" applyNumberFormat="1" applyFill="1" applyAlignment="1" applyProtection="1">
      <alignment wrapText="1"/>
      <protection hidden="1"/>
    </xf>
    <xf numFmtId="1" fontId="0" fillId="0" borderId="0" xfId="0" applyNumberFormat="1" applyAlignment="1" applyProtection="1">
      <alignment wrapText="1"/>
      <protection hidden="1"/>
    </xf>
    <xf numFmtId="0" fontId="0" fillId="0" borderId="22" xfId="0" applyBorder="1" applyAlignment="1" applyProtection="1">
      <alignment horizontal="left" vertical="top" wrapText="1"/>
      <protection hidden="1"/>
    </xf>
    <xf numFmtId="0" fontId="0" fillId="0" borderId="22" xfId="0" applyBorder="1" applyProtection="1">
      <protection hidden="1"/>
    </xf>
    <xf numFmtId="0" fontId="0" fillId="0" borderId="0" xfId="0" applyAlignment="1" applyProtection="1">
      <alignment vertical="top" wrapText="1"/>
      <protection hidden="1"/>
    </xf>
    <xf numFmtId="44" fontId="0" fillId="0" borderId="0" xfId="1" applyFont="1" applyAlignment="1" applyProtection="1">
      <alignment wrapText="1"/>
      <protection hidden="1"/>
    </xf>
    <xf numFmtId="0" fontId="14" fillId="0" borderId="22" xfId="0" applyFont="1" applyBorder="1" applyAlignment="1" applyProtection="1">
      <protection hidden="1"/>
    </xf>
    <xf numFmtId="44" fontId="0" fillId="0" borderId="22" xfId="1" applyFont="1" applyBorder="1" applyAlignment="1" applyProtection="1">
      <alignment wrapText="1"/>
      <protection hidden="1"/>
    </xf>
    <xf numFmtId="44" fontId="0" fillId="0" borderId="0" xfId="1" applyFont="1" applyProtection="1"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44" fontId="20" fillId="0" borderId="0" xfId="1" applyFont="1" applyProtection="1">
      <protection hidden="1"/>
    </xf>
    <xf numFmtId="44" fontId="20" fillId="0" borderId="0" xfId="1" applyFont="1" applyAlignment="1" applyProtection="1">
      <alignment horizontal="left" vertical="top" wrapText="1"/>
      <protection hidden="1"/>
    </xf>
    <xf numFmtId="44" fontId="21" fillId="0" borderId="0" xfId="1" applyFont="1" applyAlignment="1" applyProtection="1">
      <alignment wrapText="1"/>
      <protection hidden="1"/>
    </xf>
    <xf numFmtId="0" fontId="20" fillId="0" borderId="0" xfId="0" applyFont="1" applyFill="1" applyProtection="1">
      <protection hidden="1"/>
    </xf>
    <xf numFmtId="44" fontId="20" fillId="0" borderId="0" xfId="1" applyFont="1" applyAlignment="1" applyProtection="1">
      <alignment wrapText="1"/>
      <protection hidden="1"/>
    </xf>
    <xf numFmtId="0" fontId="0" fillId="0" borderId="22" xfId="0" applyBorder="1" applyAlignment="1" applyProtection="1">
      <alignment wrapText="1"/>
      <protection hidden="1"/>
    </xf>
    <xf numFmtId="44" fontId="0" fillId="0" borderId="22" xfId="1" applyFont="1" applyBorder="1" applyAlignment="1" applyProtection="1">
      <alignment horizontal="center"/>
      <protection hidden="1"/>
    </xf>
    <xf numFmtId="44" fontId="0" fillId="0" borderId="0" xfId="1" applyFont="1" applyFill="1" applyProtection="1">
      <protection hidden="1"/>
    </xf>
    <xf numFmtId="44" fontId="0" fillId="0" borderId="0" xfId="1" applyFont="1" applyFill="1" applyAlignment="1" applyProtection="1">
      <alignment wrapText="1"/>
      <protection hidden="1"/>
    </xf>
    <xf numFmtId="0" fontId="0" fillId="0" borderId="0" xfId="0" applyBorder="1" applyProtection="1">
      <protection hidden="1"/>
    </xf>
    <xf numFmtId="44" fontId="0" fillId="0" borderId="0" xfId="1" applyFont="1" applyBorder="1" applyAlignment="1" applyProtection="1">
      <alignment wrapText="1"/>
      <protection hidden="1"/>
    </xf>
    <xf numFmtId="44" fontId="0" fillId="0" borderId="0" xfId="0" applyNumberFormat="1" applyBorder="1" applyAlignment="1" applyProtection="1">
      <alignment horizontal="center"/>
      <protection hidden="1"/>
    </xf>
    <xf numFmtId="44" fontId="20" fillId="0" borderId="0" xfId="1" applyFont="1" applyFill="1" applyProtection="1">
      <protection hidden="1"/>
    </xf>
    <xf numFmtId="44" fontId="20" fillId="0" borderId="0" xfId="1" applyFont="1" applyAlignment="1" applyProtection="1">
      <alignment horizontal="left" wrapText="1"/>
      <protection hidden="1"/>
    </xf>
    <xf numFmtId="0" fontId="0" fillId="0" borderId="22" xfId="0" applyFill="1" applyBorder="1" applyAlignment="1" applyProtection="1">
      <alignment wrapText="1"/>
      <protection hidden="1"/>
    </xf>
    <xf numFmtId="44" fontId="14" fillId="0" borderId="0" xfId="1" applyFont="1" applyBorder="1" applyProtection="1">
      <protection hidden="1"/>
    </xf>
    <xf numFmtId="0" fontId="20" fillId="0" borderId="0" xfId="0" applyFont="1" applyAlignment="1" applyProtection="1">
      <alignment vertical="top" wrapText="1"/>
      <protection hidden="1"/>
    </xf>
    <xf numFmtId="0" fontId="2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2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2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164" fontId="0" fillId="0" borderId="0" xfId="1" applyNumberFormat="1" applyFont="1" applyProtection="1">
      <protection hidden="1"/>
    </xf>
    <xf numFmtId="44" fontId="0" fillId="0" borderId="0" xfId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44" fontId="0" fillId="0" borderId="0" xfId="1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4" fillId="0" borderId="22" xfId="0" applyFont="1" applyBorder="1" applyProtection="1">
      <protection hidden="1"/>
    </xf>
    <xf numFmtId="0" fontId="3" fillId="0" borderId="22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14" fontId="0" fillId="7" borderId="23" xfId="0" applyNumberFormat="1" applyFill="1" applyBorder="1" applyAlignment="1" applyProtection="1">
      <alignment horizontal="center" vertical="center"/>
      <protection hidden="1"/>
    </xf>
    <xf numFmtId="44" fontId="14" fillId="0" borderId="22" xfId="1" applyFont="1" applyBorder="1" applyAlignment="1" applyProtection="1"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44" fontId="0" fillId="0" borderId="5" xfId="1" applyFont="1" applyBorder="1"/>
    <xf numFmtId="0" fontId="0" fillId="0" borderId="2" xfId="0" applyFill="1" applyBorder="1" applyAlignment="1">
      <alignment wrapText="1"/>
    </xf>
    <xf numFmtId="44" fontId="8" fillId="0" borderId="0" xfId="1" applyFont="1" applyAlignment="1" applyProtection="1">
      <alignment horizontal="left"/>
    </xf>
    <xf numFmtId="0" fontId="20" fillId="7" borderId="8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44" fontId="20" fillId="0" borderId="0" xfId="1" applyFont="1" applyBorder="1" applyAlignment="1" applyProtection="1">
      <alignment horizontal="center" vertical="center" wrapText="1"/>
      <protection hidden="1"/>
    </xf>
    <xf numFmtId="2" fontId="20" fillId="7" borderId="8" xfId="1" applyNumberFormat="1" applyFont="1" applyFill="1" applyBorder="1" applyAlignment="1" applyProtection="1">
      <alignment horizontal="center" vertical="center" wrapText="1"/>
      <protection hidden="1"/>
    </xf>
    <xf numFmtId="1" fontId="20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center" vertical="center" wrapText="1"/>
      <protection hidden="1"/>
    </xf>
    <xf numFmtId="44" fontId="20" fillId="7" borderId="10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29" xfId="1" applyFont="1" applyFill="1" applyBorder="1" applyAlignment="1" applyProtection="1">
      <alignment horizontal="center" vertical="center" wrapText="1"/>
      <protection hidden="1"/>
    </xf>
    <xf numFmtId="44" fontId="20" fillId="7" borderId="30" xfId="1" applyFont="1" applyFill="1" applyBorder="1" applyAlignment="1" applyProtection="1">
      <alignment horizontal="center" vertical="center" wrapText="1"/>
      <protection hidden="1"/>
    </xf>
    <xf numFmtId="44" fontId="20" fillId="0" borderId="8" xfId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44" fontId="20" fillId="7" borderId="8" xfId="1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1" fontId="21" fillId="0" borderId="0" xfId="0" applyNumberFormat="1" applyFont="1" applyAlignment="1" applyProtection="1">
      <alignment horizontal="left" vertical="center" wrapText="1"/>
      <protection hidden="1"/>
    </xf>
    <xf numFmtId="1" fontId="21" fillId="0" borderId="17" xfId="0" applyNumberFormat="1" applyFont="1" applyBorder="1" applyAlignment="1" applyProtection="1">
      <alignment horizontal="left" vertical="center" wrapText="1"/>
      <protection hidden="1"/>
    </xf>
    <xf numFmtId="2" fontId="21" fillId="0" borderId="0" xfId="0" applyNumberFormat="1" applyFont="1" applyAlignment="1" applyProtection="1">
      <alignment horizontal="left" vertical="center" wrapText="1"/>
      <protection hidden="1"/>
    </xf>
    <xf numFmtId="2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7" xfId="0" applyNumberFormat="1" applyFont="1" applyBorder="1" applyAlignment="1" applyProtection="1">
      <alignment horizontal="left" vertical="center" wrapText="1"/>
      <protection hidden="1"/>
    </xf>
    <xf numFmtId="44" fontId="20" fillId="0" borderId="8" xfId="1" applyFont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44" fontId="20" fillId="0" borderId="8" xfId="2" applyNumberFormat="1" applyFont="1" applyBorder="1" applyAlignment="1" applyProtection="1">
      <alignment horizontal="center" vertical="center" wrapText="1"/>
      <protection hidden="1"/>
    </xf>
    <xf numFmtId="10" fontId="20" fillId="0" borderId="18" xfId="2" applyNumberFormat="1" applyFont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31" xfId="1" applyFont="1" applyBorder="1" applyAlignment="1" applyProtection="1">
      <alignment horizontal="center" vertical="center" wrapText="1"/>
      <protection hidden="1"/>
    </xf>
    <xf numFmtId="0" fontId="0" fillId="7" borderId="8" xfId="0" applyFill="1" applyBorder="1" applyAlignment="1" applyProtection="1">
      <alignment horizontal="left" vertical="center" wrapText="1"/>
      <protection hidden="1"/>
    </xf>
    <xf numFmtId="44" fontId="25" fillId="0" borderId="0" xfId="1" applyFont="1" applyAlignment="1" applyProtection="1">
      <alignment horizontal="center"/>
      <protection hidden="1"/>
    </xf>
    <xf numFmtId="1" fontId="20" fillId="7" borderId="23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23" xfId="1" applyFont="1" applyFill="1" applyBorder="1" applyAlignment="1" applyProtection="1">
      <alignment horizontal="center" vertical="center"/>
      <protection hidden="1"/>
    </xf>
    <xf numFmtId="0" fontId="20" fillId="7" borderId="21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44" fontId="20" fillId="0" borderId="21" xfId="1" applyNumberFormat="1" applyFont="1" applyBorder="1" applyAlignment="1" applyProtection="1">
      <alignment horizontal="center" vertical="center"/>
      <protection hidden="1"/>
    </xf>
    <xf numFmtId="44" fontId="21" fillId="0" borderId="22" xfId="1" applyFont="1" applyBorder="1" applyAlignment="1" applyProtection="1">
      <alignment horizontal="center"/>
      <protection hidden="1"/>
    </xf>
    <xf numFmtId="44" fontId="21" fillId="0" borderId="22" xfId="1" applyFont="1" applyBorder="1" applyAlignment="1" applyProtection="1">
      <alignment horizontal="center" wrapText="1"/>
      <protection hidden="1"/>
    </xf>
    <xf numFmtId="44" fontId="21" fillId="0" borderId="0" xfId="1" applyFont="1" applyAlignment="1" applyProtection="1">
      <alignment horizontal="left" vertical="top" wrapText="1"/>
      <protection hidden="1"/>
    </xf>
    <xf numFmtId="0" fontId="20" fillId="7" borderId="23" xfId="0" applyFont="1" applyFill="1" applyBorder="1" applyAlignment="1" applyProtection="1">
      <alignment horizontal="center" vertical="center"/>
      <protection hidden="1"/>
    </xf>
    <xf numFmtId="44" fontId="21" fillId="0" borderId="22" xfId="0" applyNumberFormat="1" applyFont="1" applyBorder="1" applyAlignment="1" applyProtection="1">
      <alignment horizontal="center"/>
      <protection hidden="1"/>
    </xf>
    <xf numFmtId="44" fontId="20" fillId="0" borderId="23" xfId="1" applyFont="1" applyBorder="1" applyAlignment="1" applyProtection="1">
      <alignment horizontal="center" vertical="center"/>
      <protection hidden="1"/>
    </xf>
    <xf numFmtId="44" fontId="20" fillId="7" borderId="23" xfId="1" applyFont="1" applyFill="1" applyBorder="1" applyAlignment="1" applyProtection="1">
      <alignment horizontal="center" vertical="center" wrapText="1"/>
      <protection hidden="1"/>
    </xf>
    <xf numFmtId="44" fontId="21" fillId="0" borderId="0" xfId="1" applyFont="1" applyAlignment="1" applyProtection="1">
      <alignment horizontal="left" vertical="center" wrapText="1"/>
      <protection hidden="1"/>
    </xf>
    <xf numFmtId="44" fontId="20" fillId="7" borderId="6" xfId="1" applyFont="1" applyFill="1" applyBorder="1" applyAlignment="1" applyProtection="1">
      <alignment horizontal="center" vertical="center"/>
      <protection hidden="1"/>
    </xf>
    <xf numFmtId="44" fontId="20" fillId="7" borderId="7" xfId="1" applyFont="1" applyFill="1" applyBorder="1" applyAlignment="1" applyProtection="1">
      <alignment horizontal="center" vertical="center"/>
      <protection hidden="1"/>
    </xf>
    <xf numFmtId="44" fontId="20" fillId="7" borderId="4" xfId="1" applyFont="1" applyFill="1" applyBorder="1" applyAlignment="1" applyProtection="1">
      <alignment horizontal="center" vertical="center"/>
      <protection hidden="1"/>
    </xf>
    <xf numFmtId="44" fontId="20" fillId="7" borderId="5" xfId="1" applyFont="1" applyFill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44" fontId="21" fillId="0" borderId="0" xfId="1" applyFont="1" applyAlignment="1" applyProtection="1">
      <alignment horizontal="left" wrapText="1"/>
      <protection hidden="1"/>
    </xf>
    <xf numFmtId="44" fontId="0" fillId="0" borderId="26" xfId="1" applyFont="1" applyBorder="1" applyAlignment="1" applyProtection="1">
      <alignment horizontal="center"/>
      <protection hidden="1"/>
    </xf>
    <xf numFmtId="44" fontId="0" fillId="0" borderId="27" xfId="1" applyFont="1" applyBorder="1" applyAlignment="1" applyProtection="1">
      <alignment horizontal="center"/>
      <protection hidden="1"/>
    </xf>
    <xf numFmtId="0" fontId="30" fillId="0" borderId="24" xfId="0" applyFont="1" applyBorder="1" applyAlignment="1" applyProtection="1">
      <alignment horizontal="center" vertical="center"/>
      <protection hidden="1"/>
    </xf>
    <xf numFmtId="0" fontId="30" fillId="0" borderId="2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0" fillId="7" borderId="26" xfId="0" applyFill="1" applyBorder="1" applyAlignment="1" applyProtection="1">
      <alignment horizontal="left" vertical="center"/>
      <protection hidden="1"/>
    </xf>
    <xf numFmtId="0" fontId="0" fillId="7" borderId="28" xfId="0" applyFill="1" applyBorder="1" applyAlignment="1" applyProtection="1">
      <alignment horizontal="left" vertical="center"/>
      <protection hidden="1"/>
    </xf>
    <xf numFmtId="0" fontId="0" fillId="7" borderId="27" xfId="0" applyFill="1" applyBorder="1" applyAlignment="1" applyProtection="1">
      <alignment horizontal="left" vertical="center"/>
      <protection hidden="1"/>
    </xf>
    <xf numFmtId="44" fontId="2" fillId="0" borderId="32" xfId="1" applyFont="1" applyBorder="1" applyAlignment="1" applyProtection="1">
      <alignment horizontal="center" vertical="center"/>
      <protection hidden="1"/>
    </xf>
    <xf numFmtId="44" fontId="2" fillId="0" borderId="33" xfId="1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Alignment="1" applyProtection="1">
      <alignment horizontal="center"/>
      <protection hidden="1"/>
    </xf>
  </cellXfs>
  <cellStyles count="6">
    <cellStyle name="Currency" xfId="1" builtinId="4"/>
    <cellStyle name="Normal" xfId="0" builtinId="0"/>
    <cellStyle name="Normal 2 4" xfId="5"/>
    <cellStyle name="Normal 3" xfId="3"/>
    <cellStyle name="Normal 3 2 2" xfId="4"/>
    <cellStyle name="Percent" xfId="2" builtinId="5"/>
  </cellStyles>
  <dxfs count="0"/>
  <tableStyles count="0" defaultTableStyle="TableStyleMedium2" defaultPivotStyle="PivotStyleLight16"/>
  <colors>
    <mruColors>
      <color rgb="FFF9F6CB"/>
      <color rgb="FF0069AA"/>
      <color rgb="FFC9BD19"/>
      <color rgb="FF1E8CE6"/>
      <color rgb="FF319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pattFill prst="narHorz">
              <a:fgClr>
                <a:srgbClr val="1E8CE6"/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C9BD19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95-4E4D-8EF1-F111D422EE2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7C44241-78BF-4D79-B676-A73D99721B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'Eligibility + Signatures'!$D$19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Signatures'!$B$19</c15:f>
                <c15:dlblRangeCache>
                  <c:ptCount val="1"/>
                  <c:pt idx="0">
                    <c:v>Adjusted Household Annual Income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E795-4E4D-8EF1-F111D422EE26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6675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0069AA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795-4E4D-8EF1-F111D422EE2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029A2F3-9AB2-4B7E-ACBC-ACBBB323C9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val>
            <c:numRef>
              <c:f>'Eligibility + Signatures'!$D$13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Signatures'!$B$13</c15:f>
                <c15:dlblRangeCache>
                  <c:ptCount val="1"/>
                  <c:pt idx="0">
                    <c:v>Program Income Limit (2017)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795-4E4D-8EF1-F111D422E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266584"/>
        <c:axId val="301268544"/>
      </c:barChart>
      <c:catAx>
        <c:axId val="301266584"/>
        <c:scaling>
          <c:orientation val="minMax"/>
        </c:scaling>
        <c:delete val="1"/>
        <c:axPos val="b"/>
        <c:numFmt formatCode="&quot;$&quot;#,##0.00" sourceLinked="1"/>
        <c:majorTickMark val="none"/>
        <c:minorTickMark val="none"/>
        <c:tickLblPos val="nextTo"/>
        <c:crossAx val="301268544"/>
        <c:crossesAt val="0"/>
        <c:auto val="1"/>
        <c:lblAlgn val="ctr"/>
        <c:lblOffset val="100"/>
        <c:noMultiLvlLbl val="0"/>
      </c:catAx>
      <c:valAx>
        <c:axId val="301268544"/>
        <c:scaling>
          <c:orientation val="minMax"/>
          <c:max val="8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in"/>
        <c:minorTickMark val="in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6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561975</xdr:rowOff>
        </xdr:from>
        <xdr:to>
          <xdr:col>2</xdr:col>
          <xdr:colOff>390525</xdr:colOff>
          <xdr:row>21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180975</xdr:rowOff>
        </xdr:from>
        <xdr:to>
          <xdr:col>2</xdr:col>
          <xdr:colOff>390525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180975</xdr:rowOff>
        </xdr:from>
        <xdr:to>
          <xdr:col>2</xdr:col>
          <xdr:colOff>390525</xdr:colOff>
          <xdr:row>23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180975</xdr:rowOff>
        </xdr:from>
        <xdr:to>
          <xdr:col>2</xdr:col>
          <xdr:colOff>390525</xdr:colOff>
          <xdr:row>26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171450</xdr:rowOff>
        </xdr:from>
        <xdr:to>
          <xdr:col>2</xdr:col>
          <xdr:colOff>390525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180975</xdr:rowOff>
        </xdr:from>
        <xdr:to>
          <xdr:col>2</xdr:col>
          <xdr:colOff>390525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27</xdr:row>
          <xdr:rowOff>0</xdr:rowOff>
        </xdr:from>
        <xdr:to>
          <xdr:col>2</xdr:col>
          <xdr:colOff>390525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180975</xdr:rowOff>
        </xdr:from>
        <xdr:to>
          <xdr:col>2</xdr:col>
          <xdr:colOff>390525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19</xdr:row>
          <xdr:rowOff>561975</xdr:rowOff>
        </xdr:from>
        <xdr:to>
          <xdr:col>2</xdr:col>
          <xdr:colOff>581025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20</xdr:row>
          <xdr:rowOff>180975</xdr:rowOff>
        </xdr:from>
        <xdr:to>
          <xdr:col>2</xdr:col>
          <xdr:colOff>581025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180975</xdr:rowOff>
        </xdr:from>
        <xdr:to>
          <xdr:col>2</xdr:col>
          <xdr:colOff>581025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24</xdr:row>
          <xdr:rowOff>180975</xdr:rowOff>
        </xdr:from>
        <xdr:to>
          <xdr:col>2</xdr:col>
          <xdr:colOff>581025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22</xdr:row>
          <xdr:rowOff>171450</xdr:rowOff>
        </xdr:from>
        <xdr:to>
          <xdr:col>2</xdr:col>
          <xdr:colOff>581025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23</xdr:row>
          <xdr:rowOff>180975</xdr:rowOff>
        </xdr:from>
        <xdr:to>
          <xdr:col>2</xdr:col>
          <xdr:colOff>581025</xdr:colOff>
          <xdr:row>25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0</xdr:rowOff>
        </xdr:from>
        <xdr:to>
          <xdr:col>2</xdr:col>
          <xdr:colOff>581025</xdr:colOff>
          <xdr:row>28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180975</xdr:rowOff>
        </xdr:from>
        <xdr:to>
          <xdr:col>2</xdr:col>
          <xdr:colOff>581025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799684</xdr:colOff>
      <xdr:row>1</xdr:row>
      <xdr:rowOff>15972</xdr:rowOff>
    </xdr:from>
    <xdr:to>
      <xdr:col>9</xdr:col>
      <xdr:colOff>12632</xdr:colOff>
      <xdr:row>2</xdr:row>
      <xdr:rowOff>454035</xdr:rowOff>
    </xdr:to>
    <xdr:pic>
      <xdr:nvPicPr>
        <xdr:cNvPr id="18" name="Picture 17" descr="ihda b&amp;w masthead FIT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89" b="48126"/>
        <a:stretch/>
      </xdr:blipFill>
      <xdr:spPr bwMode="auto">
        <a:xfrm>
          <a:off x="5645528" y="111222"/>
          <a:ext cx="1873995" cy="771438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95251</xdr:rowOff>
    </xdr:from>
    <xdr:to>
      <xdr:col>10</xdr:col>
      <xdr:colOff>1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964863</xdr:colOff>
      <xdr:row>24</xdr:row>
      <xdr:rowOff>0</xdr:rowOff>
    </xdr:from>
    <xdr:to>
      <xdr:col>2</xdr:col>
      <xdr:colOff>1103540</xdr:colOff>
      <xdr:row>25</xdr:row>
      <xdr:rowOff>63954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19" r="48799" b="10810"/>
        <a:stretch/>
      </xdr:blipFill>
      <xdr:spPr>
        <a:xfrm>
          <a:off x="1144477" y="4430486"/>
          <a:ext cx="1385092" cy="25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2.7109375" style="37" customWidth="1"/>
    <col min="2" max="2" width="9.140625" style="37"/>
    <col min="3" max="3" width="12.28515625" style="37" customWidth="1"/>
    <col min="4" max="4" width="22" style="37" customWidth="1"/>
    <col min="5" max="9" width="13.28515625" style="37" customWidth="1"/>
    <col min="10" max="10" width="2.7109375" style="37" customWidth="1"/>
    <col min="11" max="16384" width="9.140625" style="37"/>
  </cols>
  <sheetData>
    <row r="1" spans="2:11" ht="8.1" customHeight="1" x14ac:dyDescent="0.25"/>
    <row r="2" spans="2:11" ht="26.25" x14ac:dyDescent="0.4">
      <c r="B2" s="43" t="s">
        <v>182</v>
      </c>
    </row>
    <row r="3" spans="2:11" ht="38.25" customHeight="1" x14ac:dyDescent="0.7">
      <c r="B3" s="106" t="s">
        <v>178</v>
      </c>
    </row>
    <row r="4" spans="2:11" ht="15" customHeight="1" x14ac:dyDescent="0.7">
      <c r="B4" s="107"/>
      <c r="C4" s="50"/>
      <c r="D4" s="50"/>
      <c r="E4" s="50"/>
      <c r="F4" s="50"/>
      <c r="G4" s="50"/>
      <c r="H4" s="50"/>
      <c r="I4" s="50"/>
    </row>
    <row r="5" spans="2:11" ht="15" customHeight="1" x14ac:dyDescent="0.7">
      <c r="B5" s="108"/>
    </row>
    <row r="6" spans="2:11" ht="26.25" x14ac:dyDescent="0.4">
      <c r="B6" s="109" t="s">
        <v>179</v>
      </c>
      <c r="C6" s="110"/>
      <c r="D6" s="110"/>
      <c r="E6" s="110"/>
      <c r="F6" s="110"/>
      <c r="G6" s="110"/>
      <c r="H6" s="110"/>
      <c r="I6" s="110"/>
    </row>
    <row r="7" spans="2:11" ht="104.25" customHeight="1" x14ac:dyDescent="0.25">
      <c r="B7" s="203" t="s">
        <v>190</v>
      </c>
      <c r="C7" s="203"/>
      <c r="D7" s="203"/>
      <c r="E7" s="203"/>
      <c r="F7" s="203"/>
      <c r="G7" s="203"/>
      <c r="H7" s="203"/>
      <c r="I7" s="203"/>
      <c r="J7" s="111"/>
      <c r="K7" s="112"/>
    </row>
    <row r="8" spans="2:11" ht="21.75" customHeight="1" x14ac:dyDescent="0.25">
      <c r="B8" s="204" t="s">
        <v>191</v>
      </c>
      <c r="C8" s="204"/>
      <c r="D8" s="204"/>
      <c r="E8" s="204"/>
      <c r="F8" s="204"/>
      <c r="G8" s="204"/>
      <c r="H8" s="204"/>
      <c r="I8" s="204"/>
      <c r="J8" s="111"/>
      <c r="K8" s="111"/>
    </row>
    <row r="9" spans="2:11" ht="30" customHeight="1" x14ac:dyDescent="0.25"/>
    <row r="10" spans="2:11" ht="26.25" x14ac:dyDescent="0.4">
      <c r="B10" s="113" t="s">
        <v>180</v>
      </c>
      <c r="C10" s="54"/>
      <c r="D10" s="54"/>
      <c r="E10" s="54"/>
      <c r="F10" s="54"/>
      <c r="G10" s="54"/>
      <c r="H10" s="54"/>
      <c r="I10" s="54"/>
    </row>
    <row r="11" spans="2:11" ht="8.1" customHeight="1" x14ac:dyDescent="0.4">
      <c r="B11" s="114"/>
      <c r="C11" s="58"/>
      <c r="D11" s="58"/>
      <c r="E11" s="58"/>
      <c r="F11" s="58"/>
      <c r="G11" s="58"/>
      <c r="H11" s="58"/>
      <c r="I11" s="58"/>
    </row>
    <row r="12" spans="2:11" x14ac:dyDescent="0.25">
      <c r="B12" s="205" t="s">
        <v>209</v>
      </c>
      <c r="C12" s="205"/>
      <c r="D12" s="115"/>
      <c r="E12" s="74"/>
      <c r="F12" s="116" t="s">
        <v>184</v>
      </c>
      <c r="G12" s="116"/>
      <c r="H12" s="116"/>
      <c r="I12" s="117"/>
    </row>
    <row r="13" spans="2:11" x14ac:dyDescent="0.25">
      <c r="B13" s="205" t="s">
        <v>210</v>
      </c>
      <c r="C13" s="205"/>
      <c r="D13" s="118"/>
      <c r="E13" s="74"/>
      <c r="F13" s="117" t="s">
        <v>183</v>
      </c>
      <c r="G13" s="117"/>
      <c r="H13" s="117" t="s">
        <v>186</v>
      </c>
      <c r="I13" s="117"/>
    </row>
    <row r="14" spans="2:11" ht="30" customHeight="1" x14ac:dyDescent="0.25">
      <c r="B14" s="206" t="s">
        <v>211</v>
      </c>
      <c r="C14" s="206"/>
      <c r="D14" s="119">
        <f>E19</f>
        <v>0</v>
      </c>
      <c r="E14" s="60"/>
      <c r="F14" s="207" t="s">
        <v>185</v>
      </c>
      <c r="G14" s="207"/>
      <c r="H14" s="207" t="s">
        <v>187</v>
      </c>
      <c r="I14" s="207"/>
    </row>
    <row r="15" spans="2:11" ht="8.1" customHeight="1" x14ac:dyDescent="0.25">
      <c r="B15" s="120"/>
      <c r="C15" s="120"/>
      <c r="D15" s="121"/>
      <c r="E15" s="95"/>
      <c r="F15" s="95"/>
      <c r="G15" s="95"/>
      <c r="H15" s="95"/>
      <c r="I15" s="95"/>
    </row>
    <row r="16" spans="2:11" ht="30" customHeight="1" x14ac:dyDescent="0.25"/>
    <row r="17" spans="2:9" ht="26.25" customHeight="1" x14ac:dyDescent="0.4">
      <c r="B17" s="113" t="s">
        <v>181</v>
      </c>
      <c r="C17" s="54"/>
      <c r="D17" s="54"/>
      <c r="E17" s="54"/>
      <c r="F17" s="202"/>
      <c r="G17" s="202"/>
      <c r="H17" s="54"/>
      <c r="I17" s="54"/>
    </row>
    <row r="18" spans="2:9" ht="8.1" customHeight="1" x14ac:dyDescent="0.4">
      <c r="B18" s="114"/>
      <c r="C18" s="58"/>
      <c r="D18" s="58"/>
      <c r="E18" s="58"/>
      <c r="F18" s="122"/>
      <c r="G18" s="122"/>
      <c r="H18" s="123"/>
      <c r="I18" s="58"/>
    </row>
    <row r="19" spans="2:9" ht="15" customHeight="1" x14ac:dyDescent="0.25">
      <c r="B19" s="124" t="s">
        <v>188</v>
      </c>
      <c r="C19" s="60"/>
      <c r="D19" s="60"/>
      <c r="E19" s="69"/>
      <c r="F19" s="74"/>
      <c r="G19" s="125"/>
      <c r="H19" s="126"/>
      <c r="I19" s="60"/>
    </row>
    <row r="20" spans="2:9" ht="45" x14ac:dyDescent="0.25">
      <c r="B20" s="127" t="s">
        <v>0</v>
      </c>
      <c r="C20" s="127" t="s">
        <v>1</v>
      </c>
      <c r="D20" s="128" t="s">
        <v>189</v>
      </c>
      <c r="E20" s="66"/>
      <c r="F20" s="127" t="s">
        <v>2</v>
      </c>
      <c r="G20" s="127" t="s">
        <v>263</v>
      </c>
      <c r="H20" s="127" t="s">
        <v>3</v>
      </c>
      <c r="I20" s="127" t="s">
        <v>4</v>
      </c>
    </row>
    <row r="21" spans="2:9" x14ac:dyDescent="0.25">
      <c r="B21" s="74"/>
      <c r="C21" s="74"/>
      <c r="D21" s="201"/>
      <c r="E21" s="201"/>
      <c r="F21" s="63" t="s">
        <v>6</v>
      </c>
      <c r="G21" s="63" t="s">
        <v>6</v>
      </c>
      <c r="H21" s="63" t="s">
        <v>6</v>
      </c>
      <c r="I21" s="63" t="s">
        <v>6</v>
      </c>
    </row>
    <row r="22" spans="2:9" x14ac:dyDescent="0.25">
      <c r="B22" s="74"/>
      <c r="C22" s="74"/>
      <c r="D22" s="201"/>
      <c r="E22" s="201"/>
      <c r="F22" s="63" t="s">
        <v>6</v>
      </c>
      <c r="G22" s="63" t="s">
        <v>6</v>
      </c>
      <c r="H22" s="63" t="s">
        <v>6</v>
      </c>
      <c r="I22" s="63" t="s">
        <v>6</v>
      </c>
    </row>
    <row r="23" spans="2:9" x14ac:dyDescent="0.25">
      <c r="B23" s="74"/>
      <c r="C23" s="74"/>
      <c r="D23" s="201"/>
      <c r="E23" s="201"/>
      <c r="F23" s="63" t="s">
        <v>6</v>
      </c>
      <c r="G23" s="63" t="s">
        <v>6</v>
      </c>
      <c r="H23" s="63" t="s">
        <v>6</v>
      </c>
      <c r="I23" s="63" t="s">
        <v>6</v>
      </c>
    </row>
    <row r="24" spans="2:9" x14ac:dyDescent="0.25">
      <c r="B24" s="74"/>
      <c r="C24" s="74"/>
      <c r="D24" s="201"/>
      <c r="E24" s="201"/>
      <c r="F24" s="63" t="s">
        <v>6</v>
      </c>
      <c r="G24" s="63" t="s">
        <v>6</v>
      </c>
      <c r="H24" s="63" t="s">
        <v>6</v>
      </c>
      <c r="I24" s="63" t="s">
        <v>6</v>
      </c>
    </row>
    <row r="25" spans="2:9" x14ac:dyDescent="0.25">
      <c r="B25" s="74"/>
      <c r="C25" s="74"/>
      <c r="D25" s="201"/>
      <c r="E25" s="201"/>
      <c r="F25" s="63" t="s">
        <v>6</v>
      </c>
      <c r="G25" s="63" t="s">
        <v>6</v>
      </c>
      <c r="H25" s="63" t="s">
        <v>6</v>
      </c>
      <c r="I25" s="63" t="s">
        <v>6</v>
      </c>
    </row>
    <row r="26" spans="2:9" x14ac:dyDescent="0.25">
      <c r="B26" s="74"/>
      <c r="C26" s="74"/>
      <c r="D26" s="201"/>
      <c r="E26" s="201"/>
      <c r="F26" s="63" t="s">
        <v>6</v>
      </c>
      <c r="G26" s="63" t="s">
        <v>6</v>
      </c>
      <c r="H26" s="63" t="s">
        <v>6</v>
      </c>
      <c r="I26" s="63" t="s">
        <v>6</v>
      </c>
    </row>
    <row r="27" spans="2:9" x14ac:dyDescent="0.25">
      <c r="B27" s="74"/>
      <c r="C27" s="74"/>
      <c r="D27" s="201"/>
      <c r="E27" s="201"/>
      <c r="F27" s="63" t="s">
        <v>6</v>
      </c>
      <c r="G27" s="63" t="s">
        <v>6</v>
      </c>
      <c r="H27" s="63" t="s">
        <v>6</v>
      </c>
      <c r="I27" s="63" t="s">
        <v>6</v>
      </c>
    </row>
    <row r="28" spans="2:9" s="58" customFormat="1" x14ac:dyDescent="0.25">
      <c r="B28" s="60"/>
      <c r="C28" s="60"/>
      <c r="D28" s="201"/>
      <c r="E28" s="201"/>
      <c r="F28" s="63" t="s">
        <v>6</v>
      </c>
      <c r="G28" s="63" t="s">
        <v>6</v>
      </c>
      <c r="H28" s="63" t="s">
        <v>6</v>
      </c>
      <c r="I28" s="63" t="s">
        <v>6</v>
      </c>
    </row>
    <row r="29" spans="2:9" ht="8.1" customHeight="1" x14ac:dyDescent="0.25">
      <c r="B29" s="54"/>
      <c r="C29" s="54"/>
      <c r="D29" s="54"/>
      <c r="E29" s="54"/>
      <c r="F29" s="54"/>
      <c r="G29" s="54"/>
      <c r="H29" s="54"/>
      <c r="I29" s="54"/>
    </row>
    <row r="30" spans="2:9" x14ac:dyDescent="0.25">
      <c r="D30" s="129" t="s">
        <v>15</v>
      </c>
    </row>
  </sheetData>
  <sheetProtection algorithmName="SHA-512" hashValue="YnzJChdT791J8qzTMqKKAda8Y9AuS/sv2kTeQAgihjz8u7YalPxesYohOT7mELStNt0vPWDpRTreWM1ugYAv4g==" saltValue="etKwgsQm4mb6BYJ/77bImg==" spinCount="100000" sheet="1" objects="1" scenarios="1"/>
  <protectedRanges>
    <protectedRange sqref="D12:D13" name="Income Information"/>
    <protectedRange sqref="M21 E19 A21:I28" name="Household Information"/>
  </protectedRanges>
  <mergeCells count="16">
    <mergeCell ref="B7:I7"/>
    <mergeCell ref="B8:I8"/>
    <mergeCell ref="B12:C12"/>
    <mergeCell ref="B13:C13"/>
    <mergeCell ref="B14:C14"/>
    <mergeCell ref="F14:G14"/>
    <mergeCell ref="H14:I14"/>
    <mergeCell ref="D25:E25"/>
    <mergeCell ref="D26:E26"/>
    <mergeCell ref="D27:E27"/>
    <mergeCell ref="D28:E28"/>
    <mergeCell ref="F17:G17"/>
    <mergeCell ref="D21:E21"/>
    <mergeCell ref="D22:E22"/>
    <mergeCell ref="D23:E23"/>
    <mergeCell ref="D24:E24"/>
  </mergeCells>
  <dataValidations xWindow="278" yWindow="594" count="5">
    <dataValidation type="list" allowBlank="1" showInputMessage="1" showErrorMessage="1" sqref="E29:H29 H21:I28">
      <formula1>"(Select),Yes,No"</formula1>
    </dataValidation>
    <dataValidation type="whole" operator="greaterThan" allowBlank="1" showInputMessage="1" showErrorMessage="1" sqref="E19">
      <formula1>0</formula1>
    </dataValidation>
    <dataValidation type="list" allowBlank="1" showInputMessage="1" showErrorMessage="1" prompt="Earned income of minors is not counted towards household income.  _x000a__x000a_Unearned income of minors (i.e. benefits) is counted towards household income." sqref="F21:F28">
      <formula1>"(Select),Yes,No"</formula1>
    </dataValidation>
    <dataValidation allowBlank="1" showInputMessage="1" showErrorMessage="1" prompt="If emancipated minors are residing with a family as a member other than the head, spouse, or co-head, the individual is considered a dependent." sqref="F20"/>
    <dataValidation type="list" allowBlank="1" showInputMessage="1" showErrorMessage="1" prompt="Earned income of full-time students 18 years and older who are not the head, spouse, or co-head of a household is counted only up to $480._x000a__x000a_A maximum amount of $480 of earned income should be reported for the individuals meeting the above criteria." sqref="G21:G28">
      <formula1>"(Select),Yes,No"</formula1>
    </dataValidation>
  </dataValidations>
  <pageMargins left="0.5" right="0.5" top="0.5" bottom="0.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561975</xdr:rowOff>
                  </from>
                  <to>
                    <xdr:col>2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180975</xdr:rowOff>
                  </from>
                  <to>
                    <xdr:col>2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180975</xdr:rowOff>
                  </from>
                  <to>
                    <xdr:col>2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180975</xdr:rowOff>
                  </from>
                  <to>
                    <xdr:col>2</xdr:col>
                    <xdr:colOff>390525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171450</xdr:rowOff>
                  </from>
                  <to>
                    <xdr:col>2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180975</xdr:rowOff>
                  </from>
                  <to>
                    <xdr:col>2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27</xdr:row>
                    <xdr:rowOff>0</xdr:rowOff>
                  </from>
                  <to>
                    <xdr:col>2</xdr:col>
                    <xdr:colOff>390525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180975</xdr:rowOff>
                  </from>
                  <to>
                    <xdr:col>2</xdr:col>
                    <xdr:colOff>390525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19</xdr:row>
                    <xdr:rowOff>561975</xdr:rowOff>
                  </from>
                  <to>
                    <xdr:col>2</xdr:col>
                    <xdr:colOff>581025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276225</xdr:colOff>
                    <xdr:row>20</xdr:row>
                    <xdr:rowOff>180975</xdr:rowOff>
                  </from>
                  <to>
                    <xdr:col>2</xdr:col>
                    <xdr:colOff>581025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180975</xdr:rowOff>
                  </from>
                  <to>
                    <xdr:col>2</xdr:col>
                    <xdr:colOff>581025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24</xdr:row>
                    <xdr:rowOff>180975</xdr:rowOff>
                  </from>
                  <to>
                    <xdr:col>2</xdr:col>
                    <xdr:colOff>581025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22</xdr:row>
                    <xdr:rowOff>171450</xdr:rowOff>
                  </from>
                  <to>
                    <xdr:col>2</xdr:col>
                    <xdr:colOff>581025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276225</xdr:colOff>
                    <xdr:row>23</xdr:row>
                    <xdr:rowOff>180975</xdr:rowOff>
                  </from>
                  <to>
                    <xdr:col>2</xdr:col>
                    <xdr:colOff>581025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0</xdr:rowOff>
                  </from>
                  <to>
                    <xdr:col>2</xdr:col>
                    <xdr:colOff>581025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180975</xdr:rowOff>
                  </from>
                  <to>
                    <xdr:col>2</xdr:col>
                    <xdr:colOff>581025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78" yWindow="594" count="2">
        <x14:dataValidation type="list" allowBlank="1" showInputMessage="1" showErrorMessage="1" prompt="See AMI Requirements by Program">
          <x14:formula1>
            <xm:f>'2017 Income Limits'!$A$109:$A$112</xm:f>
          </x14:formula1>
          <xm:sqref>D13</xm:sqref>
        </x14:dataValidation>
        <x14:dataValidation type="list" allowBlank="1" showInputMessage="1" showErrorMessage="1">
          <x14:formula1>
            <xm:f>'2017 Income Limits'!$A$2:$A$103</xm:f>
          </x14:formula1>
          <xm:sqref>D12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showGridLines="0" zoomScaleNormal="100" workbookViewId="0">
      <selection activeCell="I12" sqref="I12:J13"/>
    </sheetView>
  </sheetViews>
  <sheetFormatPr defaultRowHeight="15" x14ac:dyDescent="0.25"/>
  <cols>
    <col min="1" max="1" width="2.7109375" style="130" customWidth="1"/>
    <col min="2" max="4" width="10.7109375" style="130" customWidth="1"/>
    <col min="5" max="5" width="10.5703125" style="130" bestFit="1" customWidth="1"/>
    <col min="6" max="10" width="10.7109375" style="130" customWidth="1"/>
    <col min="11" max="11" width="2.7109375" style="130" customWidth="1"/>
    <col min="12" max="14" width="10.7109375" style="130" customWidth="1"/>
    <col min="15" max="16384" width="9.140625" style="130"/>
  </cols>
  <sheetData>
    <row r="1" spans="2:18" ht="8.1" customHeight="1" x14ac:dyDescent="0.25"/>
    <row r="2" spans="2:18" ht="26.25" customHeight="1" x14ac:dyDescent="0.4">
      <c r="B2" s="131" t="s">
        <v>175</v>
      </c>
    </row>
    <row r="3" spans="2:18" ht="38.25" customHeight="1" x14ac:dyDescent="0.7">
      <c r="B3" s="132" t="s">
        <v>236</v>
      </c>
    </row>
    <row r="4" spans="2:18" ht="15" customHeight="1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134"/>
      <c r="M4" s="134"/>
      <c r="N4" s="134"/>
      <c r="O4" s="134"/>
      <c r="P4" s="134"/>
      <c r="Q4" s="134"/>
      <c r="R4" s="134"/>
    </row>
    <row r="5" spans="2:18" ht="15" customHeight="1" x14ac:dyDescent="0.25"/>
    <row r="6" spans="2:18" ht="18.75" x14ac:dyDescent="0.3">
      <c r="B6" s="135" t="s">
        <v>10</v>
      </c>
      <c r="C6" s="135"/>
      <c r="D6" s="135"/>
      <c r="E6" s="135"/>
      <c r="F6" s="136"/>
      <c r="G6" s="136"/>
      <c r="H6" s="136"/>
      <c r="I6" s="238">
        <f>Data!E1</f>
        <v>0</v>
      </c>
      <c r="J6" s="238"/>
    </row>
    <row r="7" spans="2:18" ht="18.75" x14ac:dyDescent="0.3">
      <c r="B7" s="137" t="s">
        <v>12</v>
      </c>
      <c r="C7" s="138"/>
      <c r="D7" s="138"/>
      <c r="E7" s="138"/>
      <c r="F7" s="136"/>
      <c r="G7" s="136"/>
      <c r="H7" s="136"/>
      <c r="I7" s="238">
        <f>SUM(I10,I16,I29,I41)</f>
        <v>0</v>
      </c>
      <c r="J7" s="238"/>
    </row>
    <row r="8" spans="2:18" ht="18.75" x14ac:dyDescent="0.3">
      <c r="B8" s="137" t="s">
        <v>11</v>
      </c>
      <c r="C8" s="135"/>
      <c r="D8" s="135"/>
      <c r="E8" s="135"/>
      <c r="F8" s="136"/>
      <c r="G8" s="136"/>
      <c r="H8" s="136"/>
      <c r="I8" s="238">
        <f>IF(((I6-I7)&gt;0),(I6-I7),0)</f>
        <v>0</v>
      </c>
      <c r="J8" s="238"/>
    </row>
    <row r="10" spans="2:18" ht="26.25" customHeight="1" x14ac:dyDescent="0.4">
      <c r="B10" s="139" t="s">
        <v>237</v>
      </c>
      <c r="C10" s="110"/>
      <c r="D10" s="110"/>
      <c r="E10" s="110"/>
      <c r="F10" s="140"/>
      <c r="G10" s="140"/>
      <c r="H10" s="140"/>
      <c r="I10" s="245">
        <f>480*I12</f>
        <v>0</v>
      </c>
      <c r="J10" s="245"/>
    </row>
    <row r="11" spans="2:18" ht="8.1" customHeight="1" x14ac:dyDescent="0.25">
      <c r="B11" s="141"/>
      <c r="D11" s="37"/>
      <c r="I11" s="142"/>
      <c r="J11" s="142"/>
    </row>
    <row r="12" spans="2:18" ht="15" customHeight="1" x14ac:dyDescent="0.25">
      <c r="B12" s="242" t="s">
        <v>262</v>
      </c>
      <c r="C12" s="242"/>
      <c r="D12" s="242"/>
      <c r="E12" s="242"/>
      <c r="F12" s="242"/>
      <c r="G12" s="242"/>
      <c r="H12" s="136"/>
      <c r="I12" s="239"/>
      <c r="J12" s="239"/>
      <c r="K12" s="143"/>
      <c r="L12" s="144"/>
    </row>
    <row r="13" spans="2:18" ht="15" customHeight="1" x14ac:dyDescent="0.25">
      <c r="B13" s="242"/>
      <c r="C13" s="242"/>
      <c r="D13" s="242"/>
      <c r="E13" s="242"/>
      <c r="F13" s="242"/>
      <c r="G13" s="242"/>
      <c r="H13" s="136"/>
      <c r="I13" s="239"/>
      <c r="J13" s="239"/>
      <c r="L13" s="144"/>
    </row>
    <row r="14" spans="2:18" ht="8.1" customHeight="1" x14ac:dyDescent="0.25">
      <c r="B14" s="145"/>
      <c r="C14" s="145"/>
      <c r="D14" s="145"/>
      <c r="E14" s="145"/>
      <c r="F14" s="145"/>
      <c r="G14" s="145"/>
      <c r="H14" s="146"/>
      <c r="I14" s="146"/>
      <c r="J14" s="146"/>
      <c r="L14" s="144"/>
    </row>
    <row r="15" spans="2:18" ht="30" customHeight="1" x14ac:dyDescent="0.25">
      <c r="B15" s="147"/>
      <c r="C15" s="147"/>
      <c r="D15" s="147"/>
      <c r="E15" s="147"/>
      <c r="F15" s="148"/>
    </row>
    <row r="16" spans="2:18" ht="26.25" customHeight="1" x14ac:dyDescent="0.4">
      <c r="B16" s="149" t="s">
        <v>238</v>
      </c>
      <c r="C16" s="146"/>
      <c r="D16" s="150"/>
      <c r="E16" s="146"/>
      <c r="F16" s="146"/>
      <c r="G16" s="146"/>
      <c r="H16" s="146"/>
      <c r="I16" s="244">
        <f>IF(I26&gt;I18,I18,I26)</f>
        <v>0</v>
      </c>
      <c r="J16" s="244"/>
    </row>
    <row r="17" spans="2:12" ht="8.1" customHeight="1" x14ac:dyDescent="0.25">
      <c r="B17" s="141"/>
      <c r="D17" s="148"/>
      <c r="I17" s="151"/>
      <c r="J17" s="148"/>
    </row>
    <row r="18" spans="2:12" ht="15" customHeight="1" x14ac:dyDescent="0.25">
      <c r="B18" s="242" t="s">
        <v>18</v>
      </c>
      <c r="C18" s="242"/>
      <c r="D18" s="242"/>
      <c r="E18" s="242"/>
      <c r="F18" s="242"/>
      <c r="G18" s="242"/>
      <c r="H18" s="136"/>
      <c r="I18" s="240">
        <v>0</v>
      </c>
      <c r="J18" s="240"/>
      <c r="K18" s="148"/>
      <c r="L18" s="148"/>
    </row>
    <row r="19" spans="2:12" x14ac:dyDescent="0.25">
      <c r="B19" s="242"/>
      <c r="C19" s="242"/>
      <c r="D19" s="242"/>
      <c r="E19" s="242"/>
      <c r="F19" s="242"/>
      <c r="G19" s="242"/>
      <c r="H19" s="74"/>
      <c r="I19" s="240"/>
      <c r="J19" s="240"/>
      <c r="K19" s="148"/>
      <c r="L19" s="148"/>
    </row>
    <row r="20" spans="2:12" ht="8.1" customHeight="1" x14ac:dyDescent="0.25">
      <c r="B20" s="152"/>
      <c r="C20" s="152"/>
      <c r="D20" s="152"/>
      <c r="E20" s="152"/>
      <c r="F20" s="152"/>
      <c r="G20" s="152"/>
      <c r="H20" s="74"/>
      <c r="I20" s="153"/>
      <c r="J20" s="136"/>
      <c r="K20" s="148"/>
      <c r="L20" s="148"/>
    </row>
    <row r="21" spans="2:12" ht="15" customHeight="1" x14ac:dyDescent="0.25">
      <c r="B21" s="246" t="s">
        <v>13</v>
      </c>
      <c r="C21" s="246"/>
      <c r="D21" s="246"/>
      <c r="E21" s="246"/>
      <c r="F21" s="246"/>
      <c r="G21" s="246"/>
      <c r="H21" s="74"/>
      <c r="I21" s="247"/>
      <c r="J21" s="247"/>
      <c r="K21" s="148"/>
      <c r="L21" s="148"/>
    </row>
    <row r="22" spans="2:12" x14ac:dyDescent="0.25">
      <c r="B22" s="246"/>
      <c r="C22" s="246"/>
      <c r="D22" s="246"/>
      <c r="E22" s="246"/>
      <c r="F22" s="246"/>
      <c r="G22" s="246"/>
      <c r="H22" s="74"/>
      <c r="I22" s="247"/>
      <c r="J22" s="247"/>
      <c r="K22" s="148"/>
      <c r="L22" s="148"/>
    </row>
    <row r="23" spans="2:12" ht="8.1" customHeight="1" x14ac:dyDescent="0.25">
      <c r="B23" s="154"/>
      <c r="C23" s="154"/>
      <c r="D23" s="154"/>
      <c r="E23" s="154"/>
      <c r="F23" s="154"/>
      <c r="G23" s="154"/>
      <c r="H23" s="74"/>
      <c r="I23" s="153"/>
      <c r="J23" s="136"/>
      <c r="K23" s="148"/>
      <c r="L23" s="148"/>
    </row>
    <row r="24" spans="2:12" x14ac:dyDescent="0.25">
      <c r="B24" s="155" t="s">
        <v>14</v>
      </c>
      <c r="C24" s="136"/>
      <c r="D24" s="136"/>
      <c r="E24" s="136"/>
      <c r="F24" s="68"/>
      <c r="G24" s="156"/>
      <c r="H24" s="74"/>
      <c r="I24" s="241"/>
      <c r="J24" s="241"/>
      <c r="K24" s="148"/>
      <c r="L24" s="148"/>
    </row>
    <row r="25" spans="2:12" ht="8.1" customHeight="1" x14ac:dyDescent="0.25">
      <c r="B25" s="157"/>
      <c r="C25" s="156"/>
      <c r="D25" s="74"/>
      <c r="E25" s="153"/>
      <c r="F25" s="68"/>
      <c r="G25" s="156"/>
      <c r="H25" s="74"/>
      <c r="I25" s="153"/>
      <c r="J25" s="136"/>
      <c r="K25" s="148"/>
      <c r="L25" s="148"/>
    </row>
    <row r="26" spans="2:12" ht="15" customHeight="1" x14ac:dyDescent="0.25">
      <c r="B26" s="242" t="s">
        <v>20</v>
      </c>
      <c r="C26" s="242"/>
      <c r="D26" s="242"/>
      <c r="E26" s="242"/>
      <c r="F26" s="242"/>
      <c r="G26" s="242"/>
      <c r="H26" s="74"/>
      <c r="I26" s="243">
        <f>IF((I24=""),0,(INDEX(Data!B2:B9,MATCH(I24,Data!A2:A9,0))))</f>
        <v>0</v>
      </c>
      <c r="J26" s="243"/>
      <c r="K26" s="148"/>
      <c r="L26" s="148"/>
    </row>
    <row r="27" spans="2:12" ht="8.1" customHeight="1" x14ac:dyDescent="0.25">
      <c r="B27" s="145"/>
      <c r="C27" s="145"/>
      <c r="D27" s="145"/>
      <c r="E27" s="145"/>
      <c r="F27" s="145"/>
      <c r="G27" s="145"/>
      <c r="H27" s="158"/>
      <c r="I27" s="159"/>
      <c r="J27" s="159"/>
      <c r="K27" s="148"/>
      <c r="L27" s="148"/>
    </row>
    <row r="28" spans="2:12" ht="30" customHeight="1" x14ac:dyDescent="0.25">
      <c r="B28" s="37"/>
      <c r="C28" s="160"/>
      <c r="D28" s="161"/>
      <c r="E28" s="134"/>
      <c r="F28" s="161"/>
      <c r="G28" s="134"/>
      <c r="H28" s="37"/>
      <c r="I28" s="151"/>
      <c r="K28" s="148"/>
      <c r="L28" s="148"/>
    </row>
    <row r="29" spans="2:12" ht="26.25" x14ac:dyDescent="0.4">
      <c r="B29" s="149" t="s">
        <v>239</v>
      </c>
      <c r="C29" s="146"/>
      <c r="D29" s="150"/>
      <c r="E29" s="146"/>
      <c r="F29" s="150"/>
      <c r="G29" s="146"/>
      <c r="H29" s="146"/>
      <c r="I29" s="248">
        <f>MIN(Data!E3,I38)</f>
        <v>0</v>
      </c>
      <c r="J29" s="248"/>
      <c r="K29" s="148"/>
      <c r="L29" s="148"/>
    </row>
    <row r="30" spans="2:12" ht="8.1" customHeight="1" x14ac:dyDescent="0.4">
      <c r="B30" s="57"/>
      <c r="C30" s="162"/>
      <c r="D30" s="163"/>
      <c r="E30" s="162"/>
      <c r="F30" s="163"/>
      <c r="G30" s="162"/>
      <c r="H30" s="162"/>
      <c r="I30" s="164"/>
      <c r="J30" s="164"/>
      <c r="K30" s="148"/>
      <c r="L30" s="148"/>
    </row>
    <row r="31" spans="2:12" ht="15" customHeight="1" x14ac:dyDescent="0.25">
      <c r="B31" s="257" t="s">
        <v>241</v>
      </c>
      <c r="C31" s="257"/>
      <c r="D31" s="257"/>
      <c r="E31" s="257"/>
      <c r="F31" s="257"/>
      <c r="G31" s="257"/>
      <c r="H31" s="136"/>
      <c r="I31" s="240">
        <v>0</v>
      </c>
      <c r="J31" s="240"/>
      <c r="L31" s="148"/>
    </row>
    <row r="32" spans="2:12" ht="8.1" customHeight="1" x14ac:dyDescent="0.25">
      <c r="B32" s="74"/>
      <c r="C32" s="165"/>
      <c r="D32" s="68"/>
      <c r="E32" s="68"/>
      <c r="F32" s="68"/>
      <c r="G32" s="156"/>
      <c r="H32" s="70"/>
      <c r="I32" s="153"/>
      <c r="J32" s="136"/>
      <c r="L32" s="148"/>
    </row>
    <row r="33" spans="2:12" ht="15" customHeight="1" x14ac:dyDescent="0.25">
      <c r="B33" s="258" t="s">
        <v>13</v>
      </c>
      <c r="C33" s="258"/>
      <c r="D33" s="258"/>
      <c r="E33" s="258"/>
      <c r="F33" s="258"/>
      <c r="G33" s="258"/>
      <c r="H33" s="70"/>
      <c r="I33" s="250"/>
      <c r="J33" s="250"/>
      <c r="L33" s="148"/>
    </row>
    <row r="34" spans="2:12" x14ac:dyDescent="0.25">
      <c r="B34" s="258"/>
      <c r="C34" s="258"/>
      <c r="D34" s="258"/>
      <c r="E34" s="258"/>
      <c r="F34" s="258"/>
      <c r="G34" s="258"/>
      <c r="H34" s="70"/>
      <c r="I34" s="250"/>
      <c r="J34" s="250"/>
      <c r="L34" s="148"/>
    </row>
    <row r="35" spans="2:12" ht="8.1" customHeight="1" x14ac:dyDescent="0.25">
      <c r="B35" s="166"/>
      <c r="C35" s="166"/>
      <c r="D35" s="166"/>
      <c r="E35" s="166"/>
      <c r="F35" s="166"/>
      <c r="G35" s="166"/>
      <c r="H35" s="70"/>
      <c r="I35" s="153"/>
      <c r="J35" s="136"/>
      <c r="L35" s="148"/>
    </row>
    <row r="36" spans="2:12" ht="15" customHeight="1" x14ac:dyDescent="0.25">
      <c r="B36" s="246" t="s">
        <v>14</v>
      </c>
      <c r="C36" s="246"/>
      <c r="D36" s="246"/>
      <c r="E36" s="246"/>
      <c r="F36" s="246"/>
      <c r="G36" s="246"/>
      <c r="H36" s="70"/>
      <c r="I36" s="247"/>
      <c r="J36" s="247"/>
      <c r="L36" s="148"/>
    </row>
    <row r="37" spans="2:12" ht="8.1" customHeight="1" x14ac:dyDescent="0.25">
      <c r="B37" s="74"/>
      <c r="C37" s="165"/>
      <c r="D37" s="68"/>
      <c r="E37" s="68"/>
      <c r="F37" s="68"/>
      <c r="G37" s="156"/>
      <c r="H37" s="70"/>
      <c r="I37" s="153"/>
      <c r="J37" s="136"/>
      <c r="L37" s="148"/>
    </row>
    <row r="38" spans="2:12" ht="15" customHeight="1" x14ac:dyDescent="0.25">
      <c r="B38" s="242" t="s">
        <v>20</v>
      </c>
      <c r="C38" s="242"/>
      <c r="D38" s="242"/>
      <c r="E38" s="242"/>
      <c r="F38" s="242"/>
      <c r="G38" s="242"/>
      <c r="H38" s="70"/>
      <c r="I38" s="249">
        <f>IF((I36=""),0,(INDEX(Data!B2:B9,MATCH(I36,Data!A2:A9,0))))</f>
        <v>0</v>
      </c>
      <c r="J38" s="249"/>
      <c r="L38" s="148"/>
    </row>
    <row r="39" spans="2:12" ht="8.1" customHeight="1" x14ac:dyDescent="0.25">
      <c r="B39" s="145"/>
      <c r="C39" s="145"/>
      <c r="D39" s="145"/>
      <c r="E39" s="145"/>
      <c r="F39" s="145"/>
      <c r="G39" s="145"/>
      <c r="H39" s="167"/>
      <c r="I39" s="159"/>
      <c r="J39" s="159"/>
      <c r="L39" s="148"/>
    </row>
    <row r="40" spans="2:12" ht="30" customHeight="1" x14ac:dyDescent="0.25">
      <c r="B40" s="151"/>
      <c r="C40" s="134"/>
      <c r="D40" s="161"/>
      <c r="E40" s="134"/>
      <c r="F40" s="161"/>
      <c r="G40" s="134"/>
      <c r="H40" s="134"/>
      <c r="K40" s="148"/>
      <c r="L40" s="148"/>
    </row>
    <row r="41" spans="2:12" ht="26.25" x14ac:dyDescent="0.4">
      <c r="B41" s="193" t="s">
        <v>240</v>
      </c>
      <c r="C41" s="193"/>
      <c r="D41" s="193"/>
      <c r="E41" s="193"/>
      <c r="F41" s="150"/>
      <c r="G41" s="146"/>
      <c r="H41" s="146"/>
      <c r="I41" s="245">
        <f>IF(I43="(Select)",0,(IF(I43="No",0,(400+(IF(I48="No",Data!E4,(IF((AND(I48="Yes",Data!E3&gt;0)),I45,Data!E5))))))))</f>
        <v>0</v>
      </c>
      <c r="J41" s="245"/>
      <c r="K41" s="148"/>
      <c r="L41" s="148"/>
    </row>
    <row r="42" spans="2:12" s="162" customFormat="1" ht="8.1" customHeight="1" x14ac:dyDescent="0.4">
      <c r="B42" s="168"/>
      <c r="D42" s="163"/>
      <c r="F42" s="163"/>
      <c r="I42" s="142"/>
      <c r="J42" s="142"/>
      <c r="K42" s="163"/>
      <c r="L42" s="163"/>
    </row>
    <row r="43" spans="2:12" ht="15" customHeight="1" x14ac:dyDescent="0.25">
      <c r="B43" s="194" t="s">
        <v>255</v>
      </c>
      <c r="C43" s="194"/>
      <c r="D43" s="194"/>
      <c r="E43" s="194"/>
      <c r="F43" s="194"/>
      <c r="G43" s="194"/>
      <c r="H43" s="157"/>
      <c r="I43" s="247" t="s">
        <v>6</v>
      </c>
      <c r="J43" s="247"/>
      <c r="L43" s="148"/>
    </row>
    <row r="44" spans="2:12" ht="8.1" customHeight="1" x14ac:dyDescent="0.25">
      <c r="B44" s="169"/>
      <c r="C44" s="169"/>
      <c r="D44" s="169"/>
      <c r="E44" s="169"/>
      <c r="F44" s="169"/>
      <c r="G44" s="169"/>
      <c r="H44" s="136"/>
      <c r="I44" s="136"/>
      <c r="J44" s="136"/>
      <c r="K44" s="148"/>
      <c r="L44" s="148"/>
    </row>
    <row r="45" spans="2:12" ht="15" customHeight="1" x14ac:dyDescent="0.25">
      <c r="B45" s="251" t="s">
        <v>261</v>
      </c>
      <c r="C45" s="251"/>
      <c r="D45" s="251"/>
      <c r="E45" s="251"/>
      <c r="F45" s="251"/>
      <c r="G45" s="251"/>
      <c r="H45" s="136"/>
      <c r="I45" s="252">
        <v>0</v>
      </c>
      <c r="J45" s="253"/>
      <c r="K45" s="148"/>
      <c r="L45" s="148"/>
    </row>
    <row r="46" spans="2:12" ht="15" customHeight="1" x14ac:dyDescent="0.25">
      <c r="B46" s="251"/>
      <c r="C46" s="251"/>
      <c r="D46" s="251"/>
      <c r="E46" s="251"/>
      <c r="F46" s="251"/>
      <c r="G46" s="251"/>
      <c r="H46" s="136"/>
      <c r="I46" s="254"/>
      <c r="J46" s="255"/>
      <c r="K46" s="148"/>
      <c r="L46" s="148"/>
    </row>
    <row r="47" spans="2:12" ht="8.1" customHeight="1" x14ac:dyDescent="0.25">
      <c r="B47" s="136"/>
      <c r="C47" s="136"/>
      <c r="D47" s="136"/>
      <c r="E47" s="136"/>
      <c r="F47" s="157"/>
      <c r="G47" s="136"/>
      <c r="H47" s="136"/>
      <c r="I47" s="136"/>
      <c r="J47" s="136"/>
      <c r="K47" s="148"/>
      <c r="L47" s="148"/>
    </row>
    <row r="48" spans="2:12" ht="15" customHeight="1" x14ac:dyDescent="0.25">
      <c r="B48" s="242" t="s">
        <v>22</v>
      </c>
      <c r="C48" s="242"/>
      <c r="D48" s="242"/>
      <c r="E48" s="242"/>
      <c r="F48" s="242"/>
      <c r="G48" s="242"/>
      <c r="H48" s="136"/>
      <c r="I48" s="256" t="str">
        <f>IF(I31&gt;0,"Yes","No")</f>
        <v>No</v>
      </c>
      <c r="J48" s="256"/>
    </row>
    <row r="49" spans="2:10" ht="8.1" customHeight="1" x14ac:dyDescent="0.25">
      <c r="B49" s="146"/>
      <c r="C49" s="146"/>
      <c r="D49" s="146"/>
      <c r="E49" s="146"/>
      <c r="F49" s="146"/>
      <c r="G49" s="146"/>
      <c r="H49" s="146"/>
      <c r="I49" s="146"/>
      <c r="J49" s="146"/>
    </row>
  </sheetData>
  <sheetProtection algorithmName="SHA-512" hashValue="Q9pqZmOiV9wULEmf4k+mQyUX1ksz/fzXPRYh/ZfreU8IvJ0yfi4xhAvHUxjbUpTJf2/dExnE2XJonrh76XI5Xg==" saltValue="4y+OhkGA/n/SHm9Jg0eyYA==" spinCount="100000" sheet="1" objects="1" scenarios="1"/>
  <protectedRanges>
    <protectedRange sqref="I12" name="Dependent"/>
    <protectedRange sqref="I18 I21 I24" name="Childcare"/>
    <protectedRange sqref="I31 I33 I36" name="Disability"/>
    <protectedRange sqref="I43 I45:I46" name="Elderly"/>
  </protectedRanges>
  <mergeCells count="29">
    <mergeCell ref="B45:G46"/>
    <mergeCell ref="I45:J46"/>
    <mergeCell ref="I48:J48"/>
    <mergeCell ref="B48:G48"/>
    <mergeCell ref="B31:G31"/>
    <mergeCell ref="I31:J31"/>
    <mergeCell ref="B33:G34"/>
    <mergeCell ref="I36:J36"/>
    <mergeCell ref="B36:G36"/>
    <mergeCell ref="B38:G38"/>
    <mergeCell ref="I29:J29"/>
    <mergeCell ref="I41:J41"/>
    <mergeCell ref="I43:J43"/>
    <mergeCell ref="I38:J38"/>
    <mergeCell ref="I33:J34"/>
    <mergeCell ref="I24:J24"/>
    <mergeCell ref="B26:G26"/>
    <mergeCell ref="I26:J26"/>
    <mergeCell ref="I16:J16"/>
    <mergeCell ref="I10:J10"/>
    <mergeCell ref="B18:G19"/>
    <mergeCell ref="B21:G22"/>
    <mergeCell ref="I21:J22"/>
    <mergeCell ref="B12:G13"/>
    <mergeCell ref="I6:J6"/>
    <mergeCell ref="I7:J7"/>
    <mergeCell ref="I8:J8"/>
    <mergeCell ref="I12:J13"/>
    <mergeCell ref="I18:J19"/>
  </mergeCells>
  <dataValidations count="8">
    <dataValidation type="list" allowBlank="1" showInputMessage="1" showErrorMessage="1" sqref="I21 E28 E32 I33 E37">
      <formula1>"Yes,No"</formula1>
    </dataValidation>
    <dataValidation type="list" allowBlank="1" showInputMessage="1" showErrorMessage="1" sqref="I43">
      <formula1>"(Select),Yes,No"</formula1>
    </dataValidation>
    <dataValidation type="list" allowBlank="1" showInputMessage="1" showErrorMessage="1" sqref="G37 G32">
      <formula1>$D$18:$D$45</formula1>
    </dataValidation>
    <dataValidation type="list" allowBlank="1" showInputMessage="1" showErrorMessage="1" sqref="G28 G24:G25">
      <formula1>$D$22:$D$31</formula1>
    </dataValidation>
    <dataValidation type="whole" allowBlank="1" showInputMessage="1" showErrorMessage="1" prompt="Foster children, unborn children, a child who has not yet joined the family, and live-in aides do not qualify as dependents._x000a__x000a_Children whose custody is shared by multiple people may only be claimed as dependents of one household." sqref="I12:J13">
      <formula1>0</formula1>
      <formula2>8</formula2>
    </dataValidation>
    <dataValidation allowBlank="1" showInputMessage="1" showErrorMessage="1" prompt="Childcare expenses do not include those paid to family members living in the unit, or those reimbursed by an agency or individual outside the family." sqref="I18:J19"/>
    <dataValidation allowBlank="1" showInputMessage="1" showErrorMessage="1" prompt="This expenses include attendant care and auxillary apparatus costs (i.e. wheelchairs, ramps, adaptations to vehicles, etc.)" sqref="I31:J31"/>
    <dataValidation allowBlank="1" showInputMessage="1" showErrorMessage="1" prompt="For households who head, spouse, or co-head is older than 62 years or disabled (answer above is &quot;Yes&quot;), include unreimbursable medical expenses for all household members, not just those incurred by the elderly and/or disabled members." sqref="I45:J46"/>
  </dataValidations>
  <pageMargins left="0.5" right="0.5" top="0.5" bottom="0.5" header="0" footer="0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'Household Information'!$D$21:$D$30</xm:f>
          </x14:formula1>
          <xm:sqref>C25</xm:sqref>
        </x14:dataValidation>
        <x14:dataValidation type="list" allowBlank="1" showInputMessage="1" showErrorMessage="1" prompt="Do not select an individual if answer above is &quot;No&quot;">
          <x14:formula1>
            <xm:f>'Household Information'!$D$21:$D$29</xm:f>
          </x14:formula1>
          <xm:sqref>I36:J36 I24:J24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Normal="100" workbookViewId="0">
      <selection activeCell="D34" sqref="D34:G34"/>
    </sheetView>
  </sheetViews>
  <sheetFormatPr defaultRowHeight="15" x14ac:dyDescent="0.25"/>
  <cols>
    <col min="1" max="1" width="2.7109375" style="130" customWidth="1"/>
    <col min="2" max="3" width="18.7109375" style="130" customWidth="1"/>
    <col min="4" max="4" width="8.7109375" style="130" customWidth="1"/>
    <col min="5" max="5" width="14.7109375" style="130" customWidth="1"/>
    <col min="6" max="7" width="11.5703125" style="130" customWidth="1"/>
    <col min="8" max="8" width="5.7109375" style="130" customWidth="1"/>
    <col min="9" max="9" width="9.140625" style="130"/>
    <col min="10" max="10" width="20.5703125" style="130" customWidth="1"/>
    <col min="11" max="11" width="2.7109375" style="130" customWidth="1"/>
    <col min="12" max="16384" width="9.140625" style="130"/>
  </cols>
  <sheetData>
    <row r="1" spans="2:13" ht="8.1" customHeight="1" x14ac:dyDescent="0.25"/>
    <row r="2" spans="2:13" ht="26.25" customHeight="1" x14ac:dyDescent="0.4">
      <c r="B2" s="170" t="s">
        <v>243</v>
      </c>
      <c r="C2" s="170"/>
    </row>
    <row r="3" spans="2:13" s="171" customFormat="1" ht="38.25" customHeight="1" x14ac:dyDescent="0.7">
      <c r="B3" s="132" t="s">
        <v>173</v>
      </c>
      <c r="C3" s="132"/>
    </row>
    <row r="4" spans="2:13" s="171" customFormat="1" ht="15" customHeight="1" x14ac:dyDescent="0.7">
      <c r="B4" s="172"/>
      <c r="C4" s="172"/>
      <c r="D4" s="173"/>
      <c r="E4" s="173"/>
      <c r="F4" s="173"/>
      <c r="G4" s="173"/>
      <c r="H4" s="173"/>
      <c r="I4" s="173"/>
      <c r="J4" s="173"/>
      <c r="K4" s="174"/>
      <c r="L4" s="174"/>
    </row>
    <row r="5" spans="2:13" s="171" customFormat="1" ht="15" customHeight="1" x14ac:dyDescent="0.7">
      <c r="B5" s="175"/>
      <c r="C5" s="175"/>
    </row>
    <row r="6" spans="2:13" ht="26.25" customHeight="1" x14ac:dyDescent="0.4">
      <c r="B6" s="176" t="s">
        <v>242</v>
      </c>
      <c r="C6" s="176"/>
      <c r="D6" s="162"/>
      <c r="E6" s="162"/>
      <c r="F6" s="162"/>
      <c r="G6" s="162"/>
      <c r="H6" s="162"/>
      <c r="I6" s="162"/>
      <c r="J6" s="162"/>
      <c r="K6" s="177"/>
      <c r="L6" s="177"/>
      <c r="M6" s="162"/>
    </row>
    <row r="7" spans="2:13" ht="15" customHeight="1" thickBot="1" x14ac:dyDescent="0.45">
      <c r="B7" s="178"/>
      <c r="C7" s="178"/>
      <c r="K7" s="177"/>
      <c r="L7" s="177"/>
      <c r="M7" s="162"/>
    </row>
    <row r="8" spans="2:13" x14ac:dyDescent="0.25">
      <c r="C8" s="261" t="str">
        <f>IF((D13=0),"",(IF(D13&gt;D19,"Eligible","Not-Eligible")))</f>
        <v/>
      </c>
    </row>
    <row r="9" spans="2:13" ht="15.75" thickBot="1" x14ac:dyDescent="0.3">
      <c r="B9" s="177"/>
      <c r="C9" s="262"/>
    </row>
    <row r="10" spans="2:13" ht="15" customHeight="1" x14ac:dyDescent="0.25"/>
    <row r="11" spans="2:13" ht="23.25" x14ac:dyDescent="0.35">
      <c r="B11" s="179" t="s">
        <v>174</v>
      </c>
      <c r="C11" s="180"/>
    </row>
    <row r="12" spans="2:13" ht="8.1" customHeight="1" x14ac:dyDescent="0.35">
      <c r="B12" s="180"/>
      <c r="C12" s="180"/>
    </row>
    <row r="13" spans="2:13" x14ac:dyDescent="0.25">
      <c r="B13" s="181" t="s">
        <v>264</v>
      </c>
      <c r="C13" s="37"/>
      <c r="D13" s="259">
        <f>IFERROR(INDEX('2017 Income Limits'!A1:Y103,MATCH('Household Information'!D12:D12,'2017 Income Limits'!A:A,0),MATCH(CONCATENATE('Household Information'!D13:D13,'Household Information'!D14:D14),'2017 Income Limits'!A1:Y1,0)),0)</f>
        <v>0</v>
      </c>
      <c r="E13" s="260"/>
      <c r="F13" s="182"/>
      <c r="G13" s="182"/>
    </row>
    <row r="14" spans="2:13" ht="15" customHeight="1" x14ac:dyDescent="0.25">
      <c r="B14" s="37"/>
      <c r="C14" s="37"/>
      <c r="D14" s="183"/>
      <c r="E14" s="183"/>
      <c r="F14" s="182"/>
      <c r="G14" s="182"/>
    </row>
    <row r="15" spans="2:13" ht="23.25" customHeight="1" x14ac:dyDescent="0.35">
      <c r="B15" s="179" t="s">
        <v>175</v>
      </c>
      <c r="C15" s="180"/>
    </row>
    <row r="16" spans="2:13" ht="8.1" customHeight="1" x14ac:dyDescent="0.35">
      <c r="B16" s="180"/>
      <c r="C16" s="180"/>
    </row>
    <row r="17" spans="2:10" x14ac:dyDescent="0.25">
      <c r="B17" s="184" t="s">
        <v>253</v>
      </c>
      <c r="D17" s="259">
        <f>Data!E1</f>
        <v>0</v>
      </c>
      <c r="E17" s="260"/>
    </row>
    <row r="18" spans="2:10" ht="8.1" customHeight="1" x14ac:dyDescent="0.25">
      <c r="D18" s="185"/>
      <c r="E18" s="185"/>
    </row>
    <row r="19" spans="2:10" x14ac:dyDescent="0.25">
      <c r="B19" s="184" t="s">
        <v>176</v>
      </c>
      <c r="D19" s="259">
        <f>Data!E6</f>
        <v>0</v>
      </c>
      <c r="E19" s="260"/>
      <c r="F19" s="182"/>
      <c r="G19" s="182"/>
    </row>
    <row r="20" spans="2:10" ht="8.1" customHeight="1" x14ac:dyDescent="0.25">
      <c r="F20" s="186"/>
      <c r="G20" s="186"/>
    </row>
    <row r="21" spans="2:10" ht="23.25" customHeight="1" x14ac:dyDescent="0.3">
      <c r="B21" s="179" t="s">
        <v>265</v>
      </c>
      <c r="F21" s="186"/>
      <c r="G21" s="186"/>
    </row>
    <row r="22" spans="2:10" ht="15" customHeight="1" x14ac:dyDescent="0.25">
      <c r="B22" s="270" t="s">
        <v>266</v>
      </c>
      <c r="C22" s="270"/>
      <c r="D22" s="270"/>
      <c r="E22" s="270"/>
      <c r="F22" s="186"/>
      <c r="G22" s="186"/>
    </row>
    <row r="23" spans="2:10" x14ac:dyDescent="0.25">
      <c r="B23" s="270"/>
      <c r="C23" s="270"/>
      <c r="D23" s="270"/>
      <c r="E23" s="270"/>
    </row>
    <row r="24" spans="2:10" ht="8.1" customHeight="1" x14ac:dyDescent="0.25">
      <c r="B24" s="171"/>
    </row>
    <row r="25" spans="2:10" x14ac:dyDescent="0.25">
      <c r="D25" s="268">
        <f>D19/12</f>
        <v>0</v>
      </c>
      <c r="E25" s="269"/>
    </row>
    <row r="27" spans="2:10" ht="26.25" customHeight="1" x14ac:dyDescent="0.4">
      <c r="B27" s="187" t="s">
        <v>245</v>
      </c>
      <c r="C27" s="188"/>
      <c r="D27" s="146"/>
      <c r="E27" s="146"/>
      <c r="F27" s="146"/>
      <c r="G27" s="146"/>
      <c r="H27" s="146"/>
      <c r="I27" s="146"/>
      <c r="J27" s="146"/>
    </row>
    <row r="28" spans="2:10" ht="8.1" customHeight="1" x14ac:dyDescent="0.4">
      <c r="B28" s="176"/>
      <c r="C28" s="189"/>
      <c r="D28" s="162"/>
      <c r="E28" s="162"/>
      <c r="F28" s="162"/>
      <c r="G28" s="162"/>
      <c r="H28" s="162"/>
      <c r="I28" s="162"/>
      <c r="J28" s="162"/>
    </row>
    <row r="29" spans="2:10" ht="15" customHeight="1" x14ac:dyDescent="0.25">
      <c r="B29" s="263" t="s">
        <v>244</v>
      </c>
      <c r="C29" s="263"/>
      <c r="D29" s="263"/>
      <c r="E29" s="263"/>
      <c r="F29" s="263"/>
      <c r="G29" s="263"/>
      <c r="H29" s="263"/>
      <c r="I29" s="263"/>
      <c r="J29" s="263"/>
    </row>
    <row r="30" spans="2:10" x14ac:dyDescent="0.25">
      <c r="B30" s="263"/>
      <c r="C30" s="263"/>
      <c r="D30" s="263"/>
      <c r="E30" s="263"/>
      <c r="F30" s="263"/>
      <c r="G30" s="263"/>
      <c r="H30" s="263"/>
      <c r="I30" s="263"/>
      <c r="J30" s="263"/>
    </row>
    <row r="31" spans="2:10" ht="15" customHeight="1" x14ac:dyDescent="0.25">
      <c r="B31" s="190"/>
      <c r="C31" s="190"/>
      <c r="D31" s="190"/>
      <c r="E31" s="190"/>
      <c r="F31" s="190"/>
      <c r="G31" s="190"/>
      <c r="H31" s="190"/>
      <c r="I31" s="190"/>
      <c r="J31" s="190"/>
    </row>
    <row r="32" spans="2:10" x14ac:dyDescent="0.25">
      <c r="B32" s="264" t="s">
        <v>177</v>
      </c>
      <c r="C32" s="264"/>
      <c r="D32" s="264"/>
      <c r="E32" s="264"/>
      <c r="F32" s="264"/>
      <c r="G32" s="264"/>
      <c r="H32" s="264"/>
      <c r="I32" s="264"/>
      <c r="J32" s="264"/>
    </row>
    <row r="33" spans="2:10" ht="8.1" customHeight="1" x14ac:dyDescent="0.25"/>
    <row r="34" spans="2:10" s="191" customFormat="1" ht="30" customHeight="1" x14ac:dyDescent="0.25">
      <c r="B34" s="191" t="s">
        <v>246</v>
      </c>
      <c r="D34" s="265"/>
      <c r="E34" s="266"/>
      <c r="F34" s="266"/>
      <c r="G34" s="267"/>
      <c r="I34" s="191" t="s">
        <v>248</v>
      </c>
      <c r="J34" s="192"/>
    </row>
    <row r="35" spans="2:10" ht="8.1" customHeight="1" x14ac:dyDescent="0.25"/>
    <row r="36" spans="2:10" s="191" customFormat="1" ht="30" customHeight="1" x14ac:dyDescent="0.25">
      <c r="B36" s="191" t="s">
        <v>247</v>
      </c>
      <c r="D36" s="265"/>
      <c r="E36" s="266"/>
      <c r="F36" s="266"/>
      <c r="G36" s="267"/>
    </row>
    <row r="37" spans="2:10" ht="30" customHeight="1" x14ac:dyDescent="0.25"/>
    <row r="38" spans="2:10" x14ac:dyDescent="0.25">
      <c r="B38" s="271" t="s">
        <v>249</v>
      </c>
      <c r="C38" s="271"/>
      <c r="D38" s="271"/>
      <c r="E38" s="271"/>
      <c r="F38" s="271"/>
      <c r="G38" s="271"/>
      <c r="H38" s="271"/>
      <c r="I38" s="271"/>
      <c r="J38" s="271"/>
    </row>
    <row r="39" spans="2:10" ht="8.1" customHeight="1" x14ac:dyDescent="0.25"/>
    <row r="40" spans="2:10" ht="30" customHeight="1" x14ac:dyDescent="0.25">
      <c r="B40" s="191" t="s">
        <v>251</v>
      </c>
      <c r="C40" s="191"/>
      <c r="D40" s="265"/>
      <c r="E40" s="266"/>
      <c r="F40" s="266"/>
      <c r="G40" s="267"/>
      <c r="H40" s="191"/>
      <c r="I40" s="191" t="s">
        <v>248</v>
      </c>
      <c r="J40" s="192"/>
    </row>
    <row r="41" spans="2:10" ht="8.1" customHeight="1" x14ac:dyDescent="0.25"/>
    <row r="42" spans="2:10" ht="30" customHeight="1" x14ac:dyDescent="0.25">
      <c r="B42" s="191" t="s">
        <v>252</v>
      </c>
      <c r="C42" s="191"/>
      <c r="D42" s="265"/>
      <c r="E42" s="266"/>
      <c r="F42" s="266"/>
      <c r="G42" s="267"/>
      <c r="H42" s="191"/>
      <c r="I42" s="191" t="s">
        <v>248</v>
      </c>
      <c r="J42" s="192"/>
    </row>
    <row r="43" spans="2:10" ht="15" customHeight="1" x14ac:dyDescent="0.25"/>
    <row r="44" spans="2:10" x14ac:dyDescent="0.25">
      <c r="B44" s="272" t="s">
        <v>250</v>
      </c>
      <c r="C44" s="272"/>
      <c r="D44" s="272"/>
      <c r="E44" s="272"/>
      <c r="F44" s="272"/>
      <c r="G44" s="272"/>
      <c r="H44" s="272"/>
      <c r="I44" s="272"/>
      <c r="J44" s="272"/>
    </row>
    <row r="45" spans="2:10" ht="8.1" customHeight="1" x14ac:dyDescent="0.25">
      <c r="B45" s="146"/>
      <c r="C45" s="146"/>
      <c r="D45" s="146"/>
      <c r="E45" s="146"/>
      <c r="F45" s="146"/>
      <c r="G45" s="146"/>
      <c r="H45" s="146"/>
      <c r="I45" s="146"/>
      <c r="J45" s="146"/>
    </row>
  </sheetData>
  <sheetProtection algorithmName="SHA-512" hashValue="beXBLvon+t/OAFNhV7P72EHNdHxOzzgX/49eUCwSCiXRoL4naekGbbgO+urLHKam3Eyd1WI1sC7MDej7ZeohHw==" saltValue="ATAOf6gVYb5u0QwzUuBAkA==" spinCount="100000" sheet="1" objects="1" scenarios="1"/>
  <protectedRanges>
    <protectedRange sqref="D34 J34 D36 D40 J40 D42 J42" name="Signatures"/>
  </protectedRanges>
  <mergeCells count="14">
    <mergeCell ref="D36:G36"/>
    <mergeCell ref="B38:J38"/>
    <mergeCell ref="D40:G40"/>
    <mergeCell ref="D42:G42"/>
    <mergeCell ref="B44:J44"/>
    <mergeCell ref="D19:E19"/>
    <mergeCell ref="C8:C9"/>
    <mergeCell ref="B29:J30"/>
    <mergeCell ref="B32:J32"/>
    <mergeCell ref="D34:G34"/>
    <mergeCell ref="D13:E13"/>
    <mergeCell ref="D17:E17"/>
    <mergeCell ref="D25:E25"/>
    <mergeCell ref="B22:E23"/>
  </mergeCells>
  <pageMargins left="0.5" right="0.5" top="0.5" bottom="0.5" header="0" footer="0"/>
  <pageSetup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12" sqref="E12"/>
    </sheetView>
  </sheetViews>
  <sheetFormatPr defaultRowHeight="15" x14ac:dyDescent="0.25"/>
  <cols>
    <col min="1" max="1" width="19.140625" customWidth="1"/>
    <col min="2" max="2" width="26.5703125" customWidth="1"/>
    <col min="4" max="4" width="34.42578125" customWidth="1"/>
    <col min="5" max="5" width="18.28515625" customWidth="1"/>
  </cols>
  <sheetData>
    <row r="1" spans="1:5" x14ac:dyDescent="0.25">
      <c r="A1" s="31" t="s">
        <v>16</v>
      </c>
      <c r="B1" s="32" t="s">
        <v>17</v>
      </c>
      <c r="D1" s="4" t="s">
        <v>10</v>
      </c>
      <c r="E1" s="5">
        <f>SUM((B2:B9),B16)</f>
        <v>0</v>
      </c>
    </row>
    <row r="2" spans="1:5" x14ac:dyDescent="0.25">
      <c r="A2" s="33">
        <f>'Household Information'!D21</f>
        <v>0</v>
      </c>
      <c r="B2" s="34">
        <f>IF(('HH Member 1'!O3=""),0,'HH Member 1'!O3)</f>
        <v>0</v>
      </c>
      <c r="D2" s="6" t="s">
        <v>19</v>
      </c>
      <c r="E2" s="2">
        <f>E1*0.03</f>
        <v>0</v>
      </c>
    </row>
    <row r="3" spans="1:5" ht="30" x14ac:dyDescent="0.25">
      <c r="A3" s="33">
        <f>'Household Information'!D22</f>
        <v>0</v>
      </c>
      <c r="B3" s="34">
        <f>IF(('HH Member 2'!O3=""),0,'HH Member 2'!O3)</f>
        <v>0</v>
      </c>
      <c r="D3" s="6" t="s">
        <v>23</v>
      </c>
      <c r="E3" s="3">
        <f>IF(('Adjusted Income'!I31&gt;E2),('Adjusted Income'!I31-E2),0)</f>
        <v>0</v>
      </c>
    </row>
    <row r="4" spans="1:5" ht="30" x14ac:dyDescent="0.25">
      <c r="A4" s="33">
        <f>'Household Information'!D23</f>
        <v>0</v>
      </c>
      <c r="B4" s="34">
        <f>IF(('HH Member 3'!O3=""),0,'HH Member 3'!O3)</f>
        <v>0</v>
      </c>
      <c r="D4" s="6" t="s">
        <v>24</v>
      </c>
      <c r="E4" s="3">
        <f>IF(('Adjusted Income'!I45&gt;E2),('Adjusted Income'!I45-E2),0)</f>
        <v>0</v>
      </c>
    </row>
    <row r="5" spans="1:5" ht="45" x14ac:dyDescent="0.25">
      <c r="A5" s="33">
        <f>'Household Information'!D24</f>
        <v>0</v>
      </c>
      <c r="B5" s="34">
        <f>IF(('HH Member 4'!O3=""),0,'HH Member 4'!O3)</f>
        <v>0</v>
      </c>
      <c r="D5" s="6" t="s">
        <v>25</v>
      </c>
      <c r="E5" s="3">
        <f>IF(('Adjusted Income'!I45&gt;E2),('Adjusted Income'!I45-E2-'Adjusted Income'!I31),0)</f>
        <v>0</v>
      </c>
    </row>
    <row r="6" spans="1:5" x14ac:dyDescent="0.25">
      <c r="A6" s="33">
        <f>'Household Information'!D25</f>
        <v>0</v>
      </c>
      <c r="B6" s="34">
        <f>IF(('HH Member 5'!O3=""),0,'HH Member 5'!O3)</f>
        <v>0</v>
      </c>
      <c r="D6" s="29" t="s">
        <v>11</v>
      </c>
      <c r="E6" s="30">
        <f>'Adjusted Income'!I8</f>
        <v>0</v>
      </c>
    </row>
    <row r="7" spans="1:5" x14ac:dyDescent="0.25">
      <c r="A7" s="33">
        <f>'Household Information'!D26</f>
        <v>0</v>
      </c>
      <c r="B7" s="34">
        <f>IF(('HH Member 6'!O3=""),0,'HH Member 6'!O3)</f>
        <v>0</v>
      </c>
    </row>
    <row r="8" spans="1:5" x14ac:dyDescent="0.25">
      <c r="A8" s="33">
        <f>'Household Information'!D27</f>
        <v>0</v>
      </c>
      <c r="B8" s="34">
        <f>IF(('HH Member 7'!O3=""),0,'HH Member 7'!O3)</f>
        <v>0</v>
      </c>
    </row>
    <row r="9" spans="1:5" x14ac:dyDescent="0.25">
      <c r="A9" s="35">
        <f>'Household Information'!D28</f>
        <v>0</v>
      </c>
      <c r="B9" s="36">
        <f>IF(('HH Member 8'!O3=""),0,'HH Member 8'!O3)</f>
        <v>0</v>
      </c>
    </row>
    <row r="11" spans="1:5" x14ac:dyDescent="0.25">
      <c r="A11" s="195" t="s">
        <v>256</v>
      </c>
      <c r="B11" s="196"/>
    </row>
    <row r="12" spans="1:5" ht="30" x14ac:dyDescent="0.25">
      <c r="A12" s="4" t="s">
        <v>217</v>
      </c>
      <c r="B12" s="197">
        <v>5.9999999999999995E-4</v>
      </c>
    </row>
    <row r="13" spans="1:5" ht="30" x14ac:dyDescent="0.25">
      <c r="A13" s="6" t="s">
        <v>257</v>
      </c>
      <c r="B13" s="2">
        <f>SUM('HH Member 8'!O28,'HH Member 7'!O28,'HH Member 6'!O28,'HH Member 5'!O28,'HH Member 4'!O28,'HH Member 3'!O28,'HH Member 2'!O28,'HH Member 1'!O28)</f>
        <v>0</v>
      </c>
    </row>
    <row r="14" spans="1:5" ht="30" x14ac:dyDescent="0.25">
      <c r="A14" s="199" t="s">
        <v>258</v>
      </c>
      <c r="B14" s="3" t="str">
        <f>IF((B13&gt;5000),(B13*B12),"0")</f>
        <v>0</v>
      </c>
    </row>
    <row r="15" spans="1:5" ht="30" x14ac:dyDescent="0.25">
      <c r="A15" s="199" t="s">
        <v>259</v>
      </c>
      <c r="B15" s="2">
        <f>SUM('HH Member 8'!O30,'HH Member 7'!O30,'HH Member 6'!O30,'HH Member 5'!O30,'HH Member 4'!O30,'HH Member 3'!O30,'HH Member 2'!O30,'HH Member 1'!O30,)</f>
        <v>0</v>
      </c>
    </row>
    <row r="16" spans="1:5" ht="30" x14ac:dyDescent="0.25">
      <c r="A16" s="29" t="s">
        <v>260</v>
      </c>
      <c r="B16" s="198">
        <f>IF((B13&gt;5000),(B14-B15),0)</f>
        <v>0</v>
      </c>
    </row>
  </sheetData>
  <sheetProtection algorithmName="SHA-512" hashValue="oyjyYkHEvGhg61kmT9Wmf1UhuAyuPJQZBwFAvhnxwZ5G4fYu2NUhSG2F/tA295CC1+XQtXCMWb4I+wO6ql4wXA==" saltValue="Rt7TXsDAfXEaS5+7J4FdLQ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zoomScale="86" zoomScaleNormal="86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R70" sqref="R70:Y70"/>
    </sheetView>
  </sheetViews>
  <sheetFormatPr defaultRowHeight="15" x14ac:dyDescent="0.25"/>
  <cols>
    <col min="1" max="1" width="13.85546875" bestFit="1" customWidth="1"/>
    <col min="2" max="17" width="13.28515625" customWidth="1"/>
    <col min="18" max="25" width="13.28515625" style="25" customWidth="1"/>
    <col min="26" max="33" width="27.7109375" bestFit="1" customWidth="1"/>
  </cols>
  <sheetData>
    <row r="1" spans="1:25" x14ac:dyDescent="0.25">
      <c r="A1" s="7" t="s">
        <v>26</v>
      </c>
      <c r="B1" s="8" t="s">
        <v>27</v>
      </c>
      <c r="C1" s="8" t="s">
        <v>28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  <c r="I1" s="8" t="s">
        <v>34</v>
      </c>
      <c r="J1" s="9" t="s">
        <v>35</v>
      </c>
      <c r="K1" s="9" t="s">
        <v>36</v>
      </c>
      <c r="L1" s="9" t="s">
        <v>37</v>
      </c>
      <c r="M1" s="9" t="s">
        <v>38</v>
      </c>
      <c r="N1" s="9" t="s">
        <v>39</v>
      </c>
      <c r="O1" s="9" t="s">
        <v>40</v>
      </c>
      <c r="P1" s="9" t="s">
        <v>41</v>
      </c>
      <c r="Q1" s="9" t="s">
        <v>42</v>
      </c>
      <c r="R1" s="10" t="s">
        <v>43</v>
      </c>
      <c r="S1" s="10" t="s">
        <v>44</v>
      </c>
      <c r="T1" s="10" t="s">
        <v>45</v>
      </c>
      <c r="U1" s="10" t="s">
        <v>46</v>
      </c>
      <c r="V1" s="10" t="s">
        <v>47</v>
      </c>
      <c r="W1" s="10" t="s">
        <v>48</v>
      </c>
      <c r="X1" s="10" t="s">
        <v>49</v>
      </c>
      <c r="Y1" s="10" t="s">
        <v>50</v>
      </c>
    </row>
    <row r="2" spans="1:25" x14ac:dyDescent="0.25">
      <c r="A2" s="11" t="s">
        <v>51</v>
      </c>
      <c r="B2" s="12">
        <v>21650</v>
      </c>
      <c r="C2" s="12">
        <v>24750</v>
      </c>
      <c r="D2" s="12">
        <v>27850</v>
      </c>
      <c r="E2" s="12">
        <v>30900</v>
      </c>
      <c r="F2" s="12">
        <v>33400</v>
      </c>
      <c r="G2" s="12">
        <v>35850</v>
      </c>
      <c r="H2" s="12">
        <v>38350</v>
      </c>
      <c r="I2" s="12">
        <v>40800</v>
      </c>
      <c r="J2" s="13">
        <v>34650</v>
      </c>
      <c r="K2" s="13">
        <v>39600</v>
      </c>
      <c r="L2" s="13">
        <v>44550</v>
      </c>
      <c r="M2" s="13">
        <v>49450</v>
      </c>
      <c r="N2" s="13">
        <v>53450</v>
      </c>
      <c r="O2" s="13">
        <v>57400</v>
      </c>
      <c r="P2" s="13">
        <v>61350</v>
      </c>
      <c r="Q2" s="13">
        <v>65300</v>
      </c>
      <c r="R2" s="14">
        <v>12990</v>
      </c>
      <c r="S2" s="14">
        <v>14850</v>
      </c>
      <c r="T2" s="14">
        <v>16710</v>
      </c>
      <c r="U2" s="14">
        <v>18540</v>
      </c>
      <c r="V2" s="14">
        <v>20040</v>
      </c>
      <c r="W2" s="14">
        <v>21510</v>
      </c>
      <c r="X2" s="14">
        <v>23010</v>
      </c>
      <c r="Y2" s="14">
        <v>24480</v>
      </c>
    </row>
    <row r="3" spans="1:25" x14ac:dyDescent="0.25">
      <c r="A3" s="15" t="s">
        <v>52</v>
      </c>
      <c r="B3" s="12">
        <v>20650</v>
      </c>
      <c r="C3" s="12">
        <v>23600</v>
      </c>
      <c r="D3" s="12">
        <v>26550</v>
      </c>
      <c r="E3" s="12">
        <v>29450</v>
      </c>
      <c r="F3" s="12">
        <v>31850</v>
      </c>
      <c r="G3" s="12">
        <v>34200</v>
      </c>
      <c r="H3" s="12">
        <v>36550</v>
      </c>
      <c r="I3" s="12">
        <v>38900</v>
      </c>
      <c r="J3" s="13">
        <v>33000</v>
      </c>
      <c r="K3" s="13">
        <v>37700</v>
      </c>
      <c r="L3" s="13">
        <v>42400</v>
      </c>
      <c r="M3" s="13">
        <v>47100</v>
      </c>
      <c r="N3" s="13">
        <v>50900</v>
      </c>
      <c r="O3" s="13">
        <v>54650</v>
      </c>
      <c r="P3" s="13">
        <v>58450</v>
      </c>
      <c r="Q3" s="13">
        <v>62200</v>
      </c>
      <c r="R3" s="14">
        <v>12390</v>
      </c>
      <c r="S3" s="14">
        <v>14160</v>
      </c>
      <c r="T3" s="14">
        <v>15930</v>
      </c>
      <c r="U3" s="14">
        <v>17670</v>
      </c>
      <c r="V3" s="14">
        <v>19110</v>
      </c>
      <c r="W3" s="14">
        <v>20520</v>
      </c>
      <c r="X3" s="14">
        <v>21930</v>
      </c>
      <c r="Y3" s="14">
        <v>23340</v>
      </c>
    </row>
    <row r="4" spans="1:25" x14ac:dyDescent="0.25">
      <c r="A4" s="11" t="s">
        <v>53</v>
      </c>
      <c r="B4" s="12">
        <v>22550</v>
      </c>
      <c r="C4" s="12">
        <v>25800</v>
      </c>
      <c r="D4" s="12">
        <v>29000</v>
      </c>
      <c r="E4" s="12">
        <v>32200</v>
      </c>
      <c r="F4" s="12">
        <v>34800</v>
      </c>
      <c r="G4" s="12">
        <v>37400</v>
      </c>
      <c r="H4" s="12">
        <v>39950</v>
      </c>
      <c r="I4" s="12">
        <v>42550</v>
      </c>
      <c r="J4" s="13">
        <v>36050</v>
      </c>
      <c r="K4" s="13">
        <v>41200</v>
      </c>
      <c r="L4" s="13">
        <v>46350</v>
      </c>
      <c r="M4" s="13">
        <v>51500</v>
      </c>
      <c r="N4" s="13">
        <v>55650</v>
      </c>
      <c r="O4" s="13">
        <v>59750</v>
      </c>
      <c r="P4" s="13">
        <v>63900</v>
      </c>
      <c r="Q4" s="13">
        <v>68000</v>
      </c>
      <c r="R4" s="14">
        <v>13530</v>
      </c>
      <c r="S4" s="14">
        <v>15480</v>
      </c>
      <c r="T4" s="14">
        <v>17400</v>
      </c>
      <c r="U4" s="14">
        <v>19320</v>
      </c>
      <c r="V4" s="14">
        <v>20880</v>
      </c>
      <c r="W4" s="14">
        <v>22440</v>
      </c>
      <c r="X4" s="14">
        <v>23970</v>
      </c>
      <c r="Y4" s="14">
        <v>25530</v>
      </c>
    </row>
    <row r="5" spans="1:25" x14ac:dyDescent="0.25">
      <c r="A5" s="15" t="s">
        <v>54</v>
      </c>
      <c r="B5" s="12">
        <v>21250</v>
      </c>
      <c r="C5" s="12">
        <v>24300</v>
      </c>
      <c r="D5" s="12">
        <v>27350</v>
      </c>
      <c r="E5" s="12">
        <v>30350</v>
      </c>
      <c r="F5" s="12">
        <v>32800</v>
      </c>
      <c r="G5" s="12">
        <v>35250</v>
      </c>
      <c r="H5" s="12">
        <v>37650</v>
      </c>
      <c r="I5" s="12">
        <v>40100</v>
      </c>
      <c r="J5" s="13">
        <v>34000</v>
      </c>
      <c r="K5" s="13">
        <v>38850</v>
      </c>
      <c r="L5" s="13">
        <v>43700</v>
      </c>
      <c r="M5" s="13">
        <v>48550</v>
      </c>
      <c r="N5" s="13">
        <v>52450</v>
      </c>
      <c r="O5" s="13">
        <v>56350</v>
      </c>
      <c r="P5" s="13">
        <v>60250</v>
      </c>
      <c r="Q5" s="13">
        <v>64100</v>
      </c>
      <c r="R5" s="14">
        <v>12750</v>
      </c>
      <c r="S5" s="14">
        <v>14580</v>
      </c>
      <c r="T5" s="14">
        <v>16410</v>
      </c>
      <c r="U5" s="14">
        <v>18210</v>
      </c>
      <c r="V5" s="14">
        <v>19680</v>
      </c>
      <c r="W5" s="14">
        <v>21150</v>
      </c>
      <c r="X5" s="14">
        <v>22590</v>
      </c>
      <c r="Y5" s="14">
        <v>24060</v>
      </c>
    </row>
    <row r="6" spans="1:25" x14ac:dyDescent="0.25">
      <c r="A6" s="11" t="s">
        <v>55</v>
      </c>
      <c r="B6" s="12">
        <v>24250</v>
      </c>
      <c r="C6" s="12">
        <v>27700</v>
      </c>
      <c r="D6" s="12">
        <v>31150</v>
      </c>
      <c r="E6" s="12">
        <v>34600</v>
      </c>
      <c r="F6" s="12">
        <v>37400</v>
      </c>
      <c r="G6" s="12">
        <v>40150</v>
      </c>
      <c r="H6" s="12">
        <v>42950</v>
      </c>
      <c r="I6" s="12">
        <v>45700</v>
      </c>
      <c r="J6" s="13">
        <v>38750</v>
      </c>
      <c r="K6" s="13">
        <v>44300</v>
      </c>
      <c r="L6" s="13">
        <v>49850</v>
      </c>
      <c r="M6" s="13">
        <v>55350</v>
      </c>
      <c r="N6" s="13">
        <v>59800</v>
      </c>
      <c r="O6" s="13">
        <v>64250</v>
      </c>
      <c r="P6" s="13">
        <v>68650</v>
      </c>
      <c r="Q6" s="13">
        <v>73100</v>
      </c>
      <c r="R6" s="14">
        <v>14550</v>
      </c>
      <c r="S6" s="14">
        <v>16620</v>
      </c>
      <c r="T6" s="14">
        <v>18690</v>
      </c>
      <c r="U6" s="14">
        <v>20760</v>
      </c>
      <c r="V6" s="14">
        <v>22440</v>
      </c>
      <c r="W6" s="14">
        <v>24090</v>
      </c>
      <c r="X6" s="14">
        <v>25770</v>
      </c>
      <c r="Y6" s="14">
        <v>27420</v>
      </c>
    </row>
    <row r="7" spans="1:25" x14ac:dyDescent="0.25">
      <c r="A7" s="11" t="s">
        <v>56</v>
      </c>
      <c r="B7" s="12">
        <v>22400</v>
      </c>
      <c r="C7" s="12">
        <v>25600</v>
      </c>
      <c r="D7" s="12">
        <v>28800</v>
      </c>
      <c r="E7" s="12">
        <v>32000</v>
      </c>
      <c r="F7" s="12">
        <v>34600</v>
      </c>
      <c r="G7" s="12">
        <v>37150</v>
      </c>
      <c r="H7" s="12">
        <v>39700</v>
      </c>
      <c r="I7" s="12">
        <v>42250</v>
      </c>
      <c r="J7" s="13">
        <v>35850</v>
      </c>
      <c r="K7" s="13">
        <v>41000</v>
      </c>
      <c r="L7" s="13">
        <v>46100</v>
      </c>
      <c r="M7" s="13">
        <v>51200</v>
      </c>
      <c r="N7" s="13">
        <v>55300</v>
      </c>
      <c r="O7" s="13">
        <v>59400</v>
      </c>
      <c r="P7" s="13">
        <v>63500</v>
      </c>
      <c r="Q7" s="13">
        <v>67600</v>
      </c>
      <c r="R7" s="14">
        <v>13440</v>
      </c>
      <c r="S7" s="14">
        <v>15360</v>
      </c>
      <c r="T7" s="14">
        <v>17280</v>
      </c>
      <c r="U7" s="14">
        <v>19200</v>
      </c>
      <c r="V7" s="14">
        <v>20760</v>
      </c>
      <c r="W7" s="14">
        <v>22290</v>
      </c>
      <c r="X7" s="14">
        <v>23820</v>
      </c>
      <c r="Y7" s="14">
        <v>25350</v>
      </c>
    </row>
    <row r="8" spans="1:25" x14ac:dyDescent="0.25">
      <c r="A8" s="11" t="s">
        <v>57</v>
      </c>
      <c r="B8" s="12">
        <v>26100</v>
      </c>
      <c r="C8" s="12">
        <v>29800</v>
      </c>
      <c r="D8" s="12">
        <v>33550</v>
      </c>
      <c r="E8" s="12">
        <v>37250</v>
      </c>
      <c r="F8" s="12">
        <v>40250</v>
      </c>
      <c r="G8" s="12">
        <v>43250</v>
      </c>
      <c r="H8" s="12">
        <v>46200</v>
      </c>
      <c r="I8" s="12">
        <v>49200</v>
      </c>
      <c r="J8" s="13">
        <v>41750</v>
      </c>
      <c r="K8" s="13">
        <v>47700</v>
      </c>
      <c r="L8" s="13">
        <v>53650</v>
      </c>
      <c r="M8" s="13">
        <v>59600</v>
      </c>
      <c r="N8" s="13">
        <v>64400</v>
      </c>
      <c r="O8" s="13">
        <v>69150</v>
      </c>
      <c r="P8" s="13">
        <v>73950</v>
      </c>
      <c r="Q8" s="13">
        <v>78700</v>
      </c>
      <c r="R8" s="14">
        <v>15660</v>
      </c>
      <c r="S8" s="14">
        <v>17880</v>
      </c>
      <c r="T8" s="14">
        <v>20130</v>
      </c>
      <c r="U8" s="14">
        <v>22350</v>
      </c>
      <c r="V8" s="14">
        <v>24150</v>
      </c>
      <c r="W8" s="14">
        <v>25950</v>
      </c>
      <c r="X8" s="14">
        <v>27720</v>
      </c>
      <c r="Y8" s="14">
        <v>29520</v>
      </c>
    </row>
    <row r="9" spans="1:25" x14ac:dyDescent="0.25">
      <c r="A9" s="16" t="s">
        <v>58</v>
      </c>
      <c r="B9" s="12">
        <v>21500</v>
      </c>
      <c r="C9" s="12">
        <v>24600</v>
      </c>
      <c r="D9" s="12">
        <v>27650</v>
      </c>
      <c r="E9" s="12">
        <v>30700</v>
      </c>
      <c r="F9" s="12">
        <v>33200</v>
      </c>
      <c r="G9" s="12">
        <v>35650</v>
      </c>
      <c r="H9" s="12">
        <v>38100</v>
      </c>
      <c r="I9" s="12">
        <v>40550</v>
      </c>
      <c r="J9" s="13">
        <v>34400</v>
      </c>
      <c r="K9" s="13">
        <v>39300</v>
      </c>
      <c r="L9" s="13">
        <v>44200</v>
      </c>
      <c r="M9" s="13">
        <v>49100</v>
      </c>
      <c r="N9" s="13">
        <v>53050</v>
      </c>
      <c r="O9" s="13">
        <v>57000</v>
      </c>
      <c r="P9" s="13">
        <v>60900</v>
      </c>
      <c r="Q9" s="13">
        <v>64850</v>
      </c>
      <c r="R9" s="14">
        <v>12900</v>
      </c>
      <c r="S9" s="14">
        <v>14760</v>
      </c>
      <c r="T9" s="14">
        <v>16590</v>
      </c>
      <c r="U9" s="14">
        <v>18420</v>
      </c>
      <c r="V9" s="14">
        <v>19920</v>
      </c>
      <c r="W9" s="14">
        <v>21390</v>
      </c>
      <c r="X9" s="14">
        <v>22860</v>
      </c>
      <c r="Y9" s="14">
        <v>24330</v>
      </c>
    </row>
    <row r="10" spans="1:25" x14ac:dyDescent="0.25">
      <c r="A10" s="16" t="s">
        <v>59</v>
      </c>
      <c r="B10" s="12">
        <v>21150</v>
      </c>
      <c r="C10" s="12">
        <v>24200</v>
      </c>
      <c r="D10" s="12">
        <v>27200</v>
      </c>
      <c r="E10" s="12">
        <v>30200</v>
      </c>
      <c r="F10" s="12">
        <v>32650</v>
      </c>
      <c r="G10" s="12">
        <v>35050</v>
      </c>
      <c r="H10" s="12">
        <v>37450</v>
      </c>
      <c r="I10" s="12">
        <v>39900</v>
      </c>
      <c r="J10" s="13">
        <v>33850</v>
      </c>
      <c r="K10" s="13">
        <v>38650</v>
      </c>
      <c r="L10" s="13">
        <v>43500</v>
      </c>
      <c r="M10" s="13">
        <v>48300</v>
      </c>
      <c r="N10" s="13">
        <v>52200</v>
      </c>
      <c r="O10" s="13">
        <v>56050</v>
      </c>
      <c r="P10" s="13">
        <v>59900</v>
      </c>
      <c r="Q10" s="13">
        <v>63800</v>
      </c>
      <c r="R10" s="14">
        <v>12690</v>
      </c>
      <c r="S10" s="14">
        <v>14520</v>
      </c>
      <c r="T10" s="14">
        <v>16320</v>
      </c>
      <c r="U10" s="14">
        <v>18120</v>
      </c>
      <c r="V10" s="14">
        <v>19590</v>
      </c>
      <c r="W10" s="14">
        <v>21030</v>
      </c>
      <c r="X10" s="14">
        <v>22470</v>
      </c>
      <c r="Y10" s="14">
        <v>23940</v>
      </c>
    </row>
    <row r="11" spans="1:25" x14ac:dyDescent="0.25">
      <c r="A11" s="15" t="s">
        <v>60</v>
      </c>
      <c r="B11" s="12">
        <v>24350</v>
      </c>
      <c r="C11" s="12">
        <v>27800</v>
      </c>
      <c r="D11" s="12">
        <v>31300</v>
      </c>
      <c r="E11" s="12">
        <v>34750</v>
      </c>
      <c r="F11" s="12">
        <v>37550</v>
      </c>
      <c r="G11" s="12">
        <v>40350</v>
      </c>
      <c r="H11" s="12">
        <v>43100</v>
      </c>
      <c r="I11" s="12">
        <v>45900</v>
      </c>
      <c r="J11" s="13">
        <v>38950</v>
      </c>
      <c r="K11" s="13">
        <v>44500</v>
      </c>
      <c r="L11" s="13">
        <v>50050</v>
      </c>
      <c r="M11" s="13">
        <v>55600</v>
      </c>
      <c r="N11" s="13">
        <v>60050</v>
      </c>
      <c r="O11" s="13">
        <v>64500</v>
      </c>
      <c r="P11" s="13">
        <v>68950</v>
      </c>
      <c r="Q11" s="13">
        <v>73400</v>
      </c>
      <c r="R11" s="14">
        <v>14610</v>
      </c>
      <c r="S11" s="14">
        <v>16680</v>
      </c>
      <c r="T11" s="14">
        <v>18780</v>
      </c>
      <c r="U11" s="14">
        <v>20850</v>
      </c>
      <c r="V11" s="14">
        <v>22530</v>
      </c>
      <c r="W11" s="14">
        <v>24210</v>
      </c>
      <c r="X11" s="14">
        <v>25860</v>
      </c>
      <c r="Y11" s="14">
        <v>27540</v>
      </c>
    </row>
    <row r="12" spans="1:25" x14ac:dyDescent="0.25">
      <c r="A12" s="11" t="s">
        <v>61</v>
      </c>
      <c r="B12" s="12">
        <v>21150</v>
      </c>
      <c r="C12" s="12">
        <v>24200</v>
      </c>
      <c r="D12" s="12">
        <v>27200</v>
      </c>
      <c r="E12" s="12">
        <v>30200</v>
      </c>
      <c r="F12" s="12">
        <v>32650</v>
      </c>
      <c r="G12" s="12">
        <v>35050</v>
      </c>
      <c r="H12" s="12">
        <v>37450</v>
      </c>
      <c r="I12" s="12">
        <v>39900</v>
      </c>
      <c r="J12" s="13">
        <v>33850</v>
      </c>
      <c r="K12" s="13">
        <v>38650</v>
      </c>
      <c r="L12" s="13">
        <v>43500</v>
      </c>
      <c r="M12" s="13">
        <v>48300</v>
      </c>
      <c r="N12" s="13">
        <v>52200</v>
      </c>
      <c r="O12" s="13">
        <v>56050</v>
      </c>
      <c r="P12" s="13">
        <v>59900</v>
      </c>
      <c r="Q12" s="13">
        <v>63800</v>
      </c>
      <c r="R12" s="14">
        <v>12690</v>
      </c>
      <c r="S12" s="14">
        <v>14520</v>
      </c>
      <c r="T12" s="14">
        <v>16320</v>
      </c>
      <c r="U12" s="14">
        <v>18120</v>
      </c>
      <c r="V12" s="14">
        <v>19590</v>
      </c>
      <c r="W12" s="14">
        <v>21030</v>
      </c>
      <c r="X12" s="14">
        <v>22470</v>
      </c>
      <c r="Y12" s="14">
        <v>23940</v>
      </c>
    </row>
    <row r="13" spans="1:25" x14ac:dyDescent="0.25">
      <c r="A13" s="16" t="s">
        <v>62</v>
      </c>
      <c r="B13" s="12">
        <v>21150</v>
      </c>
      <c r="C13" s="12">
        <v>24200</v>
      </c>
      <c r="D13" s="12">
        <v>27200</v>
      </c>
      <c r="E13" s="12">
        <v>30200</v>
      </c>
      <c r="F13" s="12">
        <v>32650</v>
      </c>
      <c r="G13" s="12">
        <v>35050</v>
      </c>
      <c r="H13" s="12">
        <v>37450</v>
      </c>
      <c r="I13" s="12">
        <v>39900</v>
      </c>
      <c r="J13" s="13">
        <v>33850</v>
      </c>
      <c r="K13" s="13">
        <v>38650</v>
      </c>
      <c r="L13" s="13">
        <v>43500</v>
      </c>
      <c r="M13" s="13">
        <v>48300</v>
      </c>
      <c r="N13" s="13">
        <v>52200</v>
      </c>
      <c r="O13" s="13">
        <v>56050</v>
      </c>
      <c r="P13" s="13">
        <v>59900</v>
      </c>
      <c r="Q13" s="13">
        <v>63800</v>
      </c>
      <c r="R13" s="14">
        <v>12690</v>
      </c>
      <c r="S13" s="14">
        <v>14520</v>
      </c>
      <c r="T13" s="14">
        <v>16320</v>
      </c>
      <c r="U13" s="14">
        <v>18120</v>
      </c>
      <c r="V13" s="14">
        <v>19590</v>
      </c>
      <c r="W13" s="14">
        <v>21030</v>
      </c>
      <c r="X13" s="14">
        <v>22470</v>
      </c>
      <c r="Y13" s="14">
        <v>23940</v>
      </c>
    </row>
    <row r="14" spans="1:25" x14ac:dyDescent="0.25">
      <c r="A14" s="16" t="s">
        <v>63</v>
      </c>
      <c r="B14" s="12">
        <v>21150</v>
      </c>
      <c r="C14" s="12">
        <v>24200</v>
      </c>
      <c r="D14" s="12">
        <v>27200</v>
      </c>
      <c r="E14" s="12">
        <v>30200</v>
      </c>
      <c r="F14" s="12">
        <v>32650</v>
      </c>
      <c r="G14" s="12">
        <v>35050</v>
      </c>
      <c r="H14" s="12">
        <v>37450</v>
      </c>
      <c r="I14" s="12">
        <v>39900</v>
      </c>
      <c r="J14" s="13">
        <v>33850</v>
      </c>
      <c r="K14" s="13">
        <v>38650</v>
      </c>
      <c r="L14" s="13">
        <v>43500</v>
      </c>
      <c r="M14" s="13">
        <v>48300</v>
      </c>
      <c r="N14" s="13">
        <v>52200</v>
      </c>
      <c r="O14" s="13">
        <v>56050</v>
      </c>
      <c r="P14" s="13">
        <v>59900</v>
      </c>
      <c r="Q14" s="13">
        <v>63800</v>
      </c>
      <c r="R14" s="14">
        <v>12690</v>
      </c>
      <c r="S14" s="14">
        <v>14520</v>
      </c>
      <c r="T14" s="14">
        <v>16320</v>
      </c>
      <c r="U14" s="14">
        <v>18120</v>
      </c>
      <c r="V14" s="14">
        <v>19590</v>
      </c>
      <c r="W14" s="14">
        <v>21030</v>
      </c>
      <c r="X14" s="14">
        <v>22470</v>
      </c>
      <c r="Y14" s="14">
        <v>23940</v>
      </c>
    </row>
    <row r="15" spans="1:25" x14ac:dyDescent="0.25">
      <c r="A15" s="11" t="s">
        <v>64</v>
      </c>
      <c r="B15" s="12">
        <v>26100</v>
      </c>
      <c r="C15" s="12">
        <v>29800</v>
      </c>
      <c r="D15" s="12">
        <v>33550</v>
      </c>
      <c r="E15" s="12">
        <v>37250</v>
      </c>
      <c r="F15" s="12">
        <v>40250</v>
      </c>
      <c r="G15" s="12">
        <v>43250</v>
      </c>
      <c r="H15" s="12">
        <v>46200</v>
      </c>
      <c r="I15" s="12">
        <v>49200</v>
      </c>
      <c r="J15" s="13">
        <v>41750</v>
      </c>
      <c r="K15" s="13">
        <v>47700</v>
      </c>
      <c r="L15" s="13">
        <v>53650</v>
      </c>
      <c r="M15" s="13">
        <v>59600</v>
      </c>
      <c r="N15" s="13">
        <v>64400</v>
      </c>
      <c r="O15" s="13">
        <v>69150</v>
      </c>
      <c r="P15" s="13">
        <v>73950</v>
      </c>
      <c r="Q15" s="13">
        <v>78700</v>
      </c>
      <c r="R15" s="14">
        <v>15660</v>
      </c>
      <c r="S15" s="14">
        <v>17880</v>
      </c>
      <c r="T15" s="14">
        <v>20130</v>
      </c>
      <c r="U15" s="14">
        <v>22350</v>
      </c>
      <c r="V15" s="14">
        <v>24150</v>
      </c>
      <c r="W15" s="14">
        <v>25950</v>
      </c>
      <c r="X15" s="14">
        <v>27720</v>
      </c>
      <c r="Y15" s="14">
        <v>29520</v>
      </c>
    </row>
    <row r="16" spans="1:25" x14ac:dyDescent="0.25">
      <c r="A16" s="17" t="s">
        <v>65</v>
      </c>
      <c r="B16" s="12">
        <v>26100</v>
      </c>
      <c r="C16" s="12">
        <v>29800</v>
      </c>
      <c r="D16" s="12">
        <v>33550</v>
      </c>
      <c r="E16" s="12">
        <v>37250</v>
      </c>
      <c r="F16" s="12">
        <v>40250</v>
      </c>
      <c r="G16" s="12">
        <v>43250</v>
      </c>
      <c r="H16" s="12">
        <v>46200</v>
      </c>
      <c r="I16" s="12">
        <v>49200</v>
      </c>
      <c r="J16" s="13">
        <v>41750</v>
      </c>
      <c r="K16" s="13">
        <v>47700</v>
      </c>
      <c r="L16" s="13">
        <v>53650</v>
      </c>
      <c r="M16" s="13">
        <v>59600</v>
      </c>
      <c r="N16" s="13">
        <v>64400</v>
      </c>
      <c r="O16" s="13">
        <v>69150</v>
      </c>
      <c r="P16" s="13">
        <v>73950</v>
      </c>
      <c r="Q16" s="13">
        <v>78700</v>
      </c>
      <c r="R16" s="14">
        <v>15660</v>
      </c>
      <c r="S16" s="14">
        <v>17880</v>
      </c>
      <c r="T16" s="14">
        <v>20130</v>
      </c>
      <c r="U16" s="14">
        <v>22350</v>
      </c>
      <c r="V16" s="14">
        <v>24150</v>
      </c>
      <c r="W16" s="14">
        <v>25950</v>
      </c>
      <c r="X16" s="14">
        <v>27720</v>
      </c>
      <c r="Y16" s="14">
        <v>29520</v>
      </c>
    </row>
    <row r="17" spans="1:25" x14ac:dyDescent="0.25">
      <c r="A17" s="15" t="s">
        <v>66</v>
      </c>
      <c r="B17" s="12">
        <v>27650</v>
      </c>
      <c r="C17" s="12">
        <v>31600</v>
      </c>
      <c r="D17" s="12">
        <v>35550</v>
      </c>
      <c r="E17" s="12">
        <v>39500</v>
      </c>
      <c r="F17" s="12">
        <v>42700</v>
      </c>
      <c r="G17" s="12">
        <v>45850</v>
      </c>
      <c r="H17" s="12">
        <v>49000</v>
      </c>
      <c r="I17" s="12">
        <v>52150</v>
      </c>
      <c r="J17" s="13">
        <v>44250</v>
      </c>
      <c r="K17" s="13">
        <v>50600</v>
      </c>
      <c r="L17" s="13">
        <v>56900</v>
      </c>
      <c r="M17" s="13">
        <v>63200</v>
      </c>
      <c r="N17" s="13">
        <v>68300</v>
      </c>
      <c r="O17" s="13">
        <v>73350</v>
      </c>
      <c r="P17" s="13">
        <v>78400</v>
      </c>
      <c r="Q17" s="13">
        <v>83450</v>
      </c>
      <c r="R17" s="14">
        <v>16590</v>
      </c>
      <c r="S17" s="14">
        <v>18960</v>
      </c>
      <c r="T17" s="14">
        <v>21330</v>
      </c>
      <c r="U17" s="14">
        <v>23700</v>
      </c>
      <c r="V17" s="14">
        <v>25620</v>
      </c>
      <c r="W17" s="14">
        <v>27510</v>
      </c>
      <c r="X17" s="14">
        <v>29400</v>
      </c>
      <c r="Y17" s="14">
        <v>31290</v>
      </c>
    </row>
    <row r="18" spans="1:25" x14ac:dyDescent="0.25">
      <c r="A18" s="17" t="s">
        <v>67</v>
      </c>
      <c r="B18" s="12">
        <v>22500</v>
      </c>
      <c r="C18" s="12">
        <v>25700</v>
      </c>
      <c r="D18" s="12">
        <v>28900</v>
      </c>
      <c r="E18" s="12">
        <v>32100</v>
      </c>
      <c r="F18" s="12">
        <v>34700</v>
      </c>
      <c r="G18" s="12">
        <v>37250</v>
      </c>
      <c r="H18" s="12">
        <v>39850</v>
      </c>
      <c r="I18" s="12">
        <v>42400</v>
      </c>
      <c r="J18" s="13">
        <v>35950</v>
      </c>
      <c r="K18" s="13">
        <v>41100</v>
      </c>
      <c r="L18" s="13">
        <v>46250</v>
      </c>
      <c r="M18" s="13">
        <v>51350</v>
      </c>
      <c r="N18" s="13">
        <v>55500</v>
      </c>
      <c r="O18" s="13">
        <v>59600</v>
      </c>
      <c r="P18" s="13">
        <v>63700</v>
      </c>
      <c r="Q18" s="13">
        <v>67800</v>
      </c>
      <c r="R18" s="14">
        <v>13500</v>
      </c>
      <c r="S18" s="14">
        <v>15420</v>
      </c>
      <c r="T18" s="14">
        <v>17340</v>
      </c>
      <c r="U18" s="14">
        <v>19260</v>
      </c>
      <c r="V18" s="14">
        <v>20820</v>
      </c>
      <c r="W18" s="14">
        <v>22350</v>
      </c>
      <c r="X18" s="14">
        <v>23910</v>
      </c>
      <c r="Y18" s="14">
        <v>25440</v>
      </c>
    </row>
    <row r="19" spans="1:25" x14ac:dyDescent="0.25">
      <c r="A19" s="17" t="s">
        <v>68</v>
      </c>
      <c r="B19" s="12">
        <v>21150</v>
      </c>
      <c r="C19" s="12">
        <v>24200</v>
      </c>
      <c r="D19" s="12">
        <v>27200</v>
      </c>
      <c r="E19" s="12">
        <v>30200</v>
      </c>
      <c r="F19" s="12">
        <v>32650</v>
      </c>
      <c r="G19" s="12">
        <v>35050</v>
      </c>
      <c r="H19" s="12">
        <v>37450</v>
      </c>
      <c r="I19" s="12">
        <v>39900</v>
      </c>
      <c r="J19" s="13">
        <v>33850</v>
      </c>
      <c r="K19" s="13">
        <v>38650</v>
      </c>
      <c r="L19" s="13">
        <v>43500</v>
      </c>
      <c r="M19" s="13">
        <v>48300</v>
      </c>
      <c r="N19" s="13">
        <v>52200</v>
      </c>
      <c r="O19" s="13">
        <v>56050</v>
      </c>
      <c r="P19" s="13">
        <v>59900</v>
      </c>
      <c r="Q19" s="13">
        <v>63800</v>
      </c>
      <c r="R19" s="14">
        <v>12690</v>
      </c>
      <c r="S19" s="14">
        <v>14520</v>
      </c>
      <c r="T19" s="14">
        <v>16320</v>
      </c>
      <c r="U19" s="14">
        <v>18120</v>
      </c>
      <c r="V19" s="14">
        <v>19590</v>
      </c>
      <c r="W19" s="14">
        <v>21030</v>
      </c>
      <c r="X19" s="14">
        <v>22470</v>
      </c>
      <c r="Y19" s="14">
        <v>23940</v>
      </c>
    </row>
    <row r="20" spans="1:25" x14ac:dyDescent="0.25">
      <c r="A20" s="11" t="s">
        <v>69</v>
      </c>
      <c r="B20" s="12">
        <v>25550</v>
      </c>
      <c r="C20" s="12">
        <v>29200</v>
      </c>
      <c r="D20" s="12">
        <v>32850</v>
      </c>
      <c r="E20" s="12">
        <v>36450</v>
      </c>
      <c r="F20" s="12">
        <v>39400</v>
      </c>
      <c r="G20" s="12">
        <v>42300</v>
      </c>
      <c r="H20" s="12">
        <v>45200</v>
      </c>
      <c r="I20" s="12">
        <v>48150</v>
      </c>
      <c r="J20" s="13">
        <v>40850</v>
      </c>
      <c r="K20" s="13">
        <v>46650</v>
      </c>
      <c r="L20" s="13">
        <v>52500</v>
      </c>
      <c r="M20" s="13">
        <v>58300</v>
      </c>
      <c r="N20" s="13">
        <v>63000</v>
      </c>
      <c r="O20" s="13">
        <v>67650</v>
      </c>
      <c r="P20" s="13">
        <v>72300</v>
      </c>
      <c r="Q20" s="13">
        <v>77000</v>
      </c>
      <c r="R20" s="14">
        <v>15330</v>
      </c>
      <c r="S20" s="14">
        <v>17520</v>
      </c>
      <c r="T20" s="14">
        <v>19710</v>
      </c>
      <c r="U20" s="14">
        <v>21870</v>
      </c>
      <c r="V20" s="14">
        <v>23640</v>
      </c>
      <c r="W20" s="14">
        <v>25380</v>
      </c>
      <c r="X20" s="14">
        <v>27120</v>
      </c>
      <c r="Y20" s="14">
        <v>28890</v>
      </c>
    </row>
    <row r="21" spans="1:25" x14ac:dyDescent="0.25">
      <c r="A21" s="18" t="s">
        <v>70</v>
      </c>
      <c r="B21" s="12">
        <v>24700</v>
      </c>
      <c r="C21" s="12">
        <v>28200</v>
      </c>
      <c r="D21" s="12">
        <v>31750</v>
      </c>
      <c r="E21" s="12">
        <v>35250</v>
      </c>
      <c r="F21" s="12">
        <v>38100</v>
      </c>
      <c r="G21" s="12">
        <v>40900</v>
      </c>
      <c r="H21" s="12">
        <v>43750</v>
      </c>
      <c r="I21" s="12">
        <v>46550</v>
      </c>
      <c r="J21" s="13">
        <v>39500</v>
      </c>
      <c r="K21" s="13">
        <v>45150</v>
      </c>
      <c r="L21" s="13">
        <v>50800</v>
      </c>
      <c r="M21" s="13">
        <v>56400</v>
      </c>
      <c r="N21" s="13">
        <v>60950</v>
      </c>
      <c r="O21" s="13">
        <v>65450</v>
      </c>
      <c r="P21" s="13">
        <v>69950</v>
      </c>
      <c r="Q21" s="13">
        <v>74450</v>
      </c>
      <c r="R21" s="14">
        <v>14820</v>
      </c>
      <c r="S21" s="14">
        <v>16920</v>
      </c>
      <c r="T21" s="14">
        <v>19050</v>
      </c>
      <c r="U21" s="14">
        <v>21150</v>
      </c>
      <c r="V21" s="14">
        <v>22860</v>
      </c>
      <c r="W21" s="14">
        <v>24540</v>
      </c>
      <c r="X21" s="14">
        <v>26250</v>
      </c>
      <c r="Y21" s="14">
        <v>27930</v>
      </c>
    </row>
    <row r="22" spans="1:25" x14ac:dyDescent="0.25">
      <c r="A22" s="16" t="s">
        <v>71</v>
      </c>
      <c r="B22" s="12">
        <v>23450</v>
      </c>
      <c r="C22" s="12">
        <v>26800</v>
      </c>
      <c r="D22" s="12">
        <v>30150</v>
      </c>
      <c r="E22" s="12">
        <v>33500</v>
      </c>
      <c r="F22" s="12">
        <v>36200</v>
      </c>
      <c r="G22" s="12">
        <v>38900</v>
      </c>
      <c r="H22" s="12">
        <v>41550</v>
      </c>
      <c r="I22" s="12">
        <v>44250</v>
      </c>
      <c r="J22" s="13">
        <v>37550</v>
      </c>
      <c r="K22" s="13">
        <v>42900</v>
      </c>
      <c r="L22" s="13">
        <v>48250</v>
      </c>
      <c r="M22" s="13">
        <v>53600</v>
      </c>
      <c r="N22" s="13">
        <v>57900</v>
      </c>
      <c r="O22" s="13">
        <v>62200</v>
      </c>
      <c r="P22" s="13">
        <v>66500</v>
      </c>
      <c r="Q22" s="13">
        <v>70800</v>
      </c>
      <c r="R22" s="14">
        <v>14070</v>
      </c>
      <c r="S22" s="14">
        <v>16080</v>
      </c>
      <c r="T22" s="14">
        <v>18090</v>
      </c>
      <c r="U22" s="14">
        <v>20100</v>
      </c>
      <c r="V22" s="14">
        <v>21720</v>
      </c>
      <c r="W22" s="14">
        <v>23340</v>
      </c>
      <c r="X22" s="14">
        <v>24930</v>
      </c>
      <c r="Y22" s="14">
        <v>26550</v>
      </c>
    </row>
    <row r="23" spans="1:25" x14ac:dyDescent="0.25">
      <c r="A23" s="15" t="s">
        <v>72</v>
      </c>
      <c r="B23" s="12">
        <v>27650</v>
      </c>
      <c r="C23" s="12">
        <v>31600</v>
      </c>
      <c r="D23" s="12">
        <v>35550</v>
      </c>
      <c r="E23" s="12">
        <v>39500</v>
      </c>
      <c r="F23" s="12">
        <v>42700</v>
      </c>
      <c r="G23" s="12">
        <v>45850</v>
      </c>
      <c r="H23" s="12">
        <v>49000</v>
      </c>
      <c r="I23" s="12">
        <v>52150</v>
      </c>
      <c r="J23" s="13">
        <v>44250</v>
      </c>
      <c r="K23" s="13">
        <v>50600</v>
      </c>
      <c r="L23" s="13">
        <v>56900</v>
      </c>
      <c r="M23" s="13">
        <v>63200</v>
      </c>
      <c r="N23" s="13">
        <v>68300</v>
      </c>
      <c r="O23" s="13">
        <v>73350</v>
      </c>
      <c r="P23" s="13">
        <v>78400</v>
      </c>
      <c r="Q23" s="13">
        <v>83450</v>
      </c>
      <c r="R23" s="14">
        <v>16590</v>
      </c>
      <c r="S23" s="14">
        <v>18960</v>
      </c>
      <c r="T23" s="14">
        <v>21330</v>
      </c>
      <c r="U23" s="14">
        <v>23700</v>
      </c>
      <c r="V23" s="14">
        <v>25620</v>
      </c>
      <c r="W23" s="14">
        <v>27510</v>
      </c>
      <c r="X23" s="14">
        <v>29400</v>
      </c>
      <c r="Y23" s="14">
        <v>31290</v>
      </c>
    </row>
    <row r="24" spans="1:25" x14ac:dyDescent="0.25">
      <c r="A24" s="18" t="s">
        <v>73</v>
      </c>
      <c r="B24" s="12">
        <v>21150</v>
      </c>
      <c r="C24" s="12">
        <v>24200</v>
      </c>
      <c r="D24" s="12">
        <v>27200</v>
      </c>
      <c r="E24" s="12">
        <v>30200</v>
      </c>
      <c r="F24" s="12">
        <v>32650</v>
      </c>
      <c r="G24" s="12">
        <v>35050</v>
      </c>
      <c r="H24" s="12">
        <v>37450</v>
      </c>
      <c r="I24" s="12">
        <v>39900</v>
      </c>
      <c r="J24" s="13">
        <v>33850</v>
      </c>
      <c r="K24" s="13">
        <v>38650</v>
      </c>
      <c r="L24" s="13">
        <v>43500</v>
      </c>
      <c r="M24" s="13">
        <v>48300</v>
      </c>
      <c r="N24" s="13">
        <v>52200</v>
      </c>
      <c r="O24" s="13">
        <v>56050</v>
      </c>
      <c r="P24" s="13">
        <v>59900</v>
      </c>
      <c r="Q24" s="13">
        <v>63800</v>
      </c>
      <c r="R24" s="14">
        <v>12690</v>
      </c>
      <c r="S24" s="14">
        <v>14520</v>
      </c>
      <c r="T24" s="14">
        <v>16320</v>
      </c>
      <c r="U24" s="14">
        <v>18120</v>
      </c>
      <c r="V24" s="14">
        <v>19590</v>
      </c>
      <c r="W24" s="14">
        <v>21030</v>
      </c>
      <c r="X24" s="14">
        <v>22470</v>
      </c>
      <c r="Y24" s="14">
        <v>23940</v>
      </c>
    </row>
    <row r="25" spans="1:25" x14ac:dyDescent="0.25">
      <c r="A25" s="16" t="s">
        <v>74</v>
      </c>
      <c r="B25" s="12">
        <v>21150</v>
      </c>
      <c r="C25" s="12">
        <v>24200</v>
      </c>
      <c r="D25" s="12">
        <v>27200</v>
      </c>
      <c r="E25" s="12">
        <v>30200</v>
      </c>
      <c r="F25" s="12">
        <v>32650</v>
      </c>
      <c r="G25" s="12">
        <v>35050</v>
      </c>
      <c r="H25" s="12">
        <v>37450</v>
      </c>
      <c r="I25" s="12">
        <v>39900</v>
      </c>
      <c r="J25" s="13">
        <v>33850</v>
      </c>
      <c r="K25" s="13">
        <v>38650</v>
      </c>
      <c r="L25" s="13">
        <v>43500</v>
      </c>
      <c r="M25" s="13">
        <v>48300</v>
      </c>
      <c r="N25" s="13">
        <v>52200</v>
      </c>
      <c r="O25" s="13">
        <v>56050</v>
      </c>
      <c r="P25" s="13">
        <v>59900</v>
      </c>
      <c r="Q25" s="13">
        <v>63800</v>
      </c>
      <c r="R25" s="14">
        <v>12690</v>
      </c>
      <c r="S25" s="14">
        <v>14520</v>
      </c>
      <c r="T25" s="14">
        <v>16320</v>
      </c>
      <c r="U25" s="14">
        <v>18120</v>
      </c>
      <c r="V25" s="14">
        <v>19590</v>
      </c>
      <c r="W25" s="14">
        <v>21030</v>
      </c>
      <c r="X25" s="14">
        <v>22470</v>
      </c>
      <c r="Y25" s="14">
        <v>23940</v>
      </c>
    </row>
    <row r="26" spans="1:25" x14ac:dyDescent="0.25">
      <c r="A26" s="18" t="s">
        <v>75</v>
      </c>
      <c r="B26" s="12">
        <v>23250</v>
      </c>
      <c r="C26" s="12">
        <v>26550</v>
      </c>
      <c r="D26" s="12">
        <v>29850</v>
      </c>
      <c r="E26" s="12">
        <v>33150</v>
      </c>
      <c r="F26" s="12">
        <v>35850</v>
      </c>
      <c r="G26" s="12">
        <v>38500</v>
      </c>
      <c r="H26" s="12">
        <v>41150</v>
      </c>
      <c r="I26" s="12">
        <v>43800</v>
      </c>
      <c r="J26" s="13">
        <v>37150</v>
      </c>
      <c r="K26" s="13">
        <v>42450</v>
      </c>
      <c r="L26" s="13">
        <v>47750</v>
      </c>
      <c r="M26" s="13">
        <v>53050</v>
      </c>
      <c r="N26" s="13">
        <v>57300</v>
      </c>
      <c r="O26" s="13">
        <v>61550</v>
      </c>
      <c r="P26" s="13">
        <v>65800</v>
      </c>
      <c r="Q26" s="13">
        <v>70050</v>
      </c>
      <c r="R26" s="14">
        <v>13950</v>
      </c>
      <c r="S26" s="14">
        <v>15930</v>
      </c>
      <c r="T26" s="14">
        <v>17910</v>
      </c>
      <c r="U26" s="14">
        <v>19890</v>
      </c>
      <c r="V26" s="14">
        <v>21510</v>
      </c>
      <c r="W26" s="14">
        <v>23100</v>
      </c>
      <c r="X26" s="14">
        <v>24690</v>
      </c>
      <c r="Y26" s="14">
        <v>26280</v>
      </c>
    </row>
    <row r="27" spans="1:25" x14ac:dyDescent="0.25">
      <c r="A27" s="18" t="s">
        <v>76</v>
      </c>
      <c r="B27" s="12">
        <v>21150</v>
      </c>
      <c r="C27" s="12">
        <v>24200</v>
      </c>
      <c r="D27" s="12">
        <v>27200</v>
      </c>
      <c r="E27" s="12">
        <v>30200</v>
      </c>
      <c r="F27" s="12">
        <v>32650</v>
      </c>
      <c r="G27" s="12">
        <v>35050</v>
      </c>
      <c r="H27" s="12">
        <v>37450</v>
      </c>
      <c r="I27" s="12">
        <v>39900</v>
      </c>
      <c r="J27" s="13">
        <v>33850</v>
      </c>
      <c r="K27" s="13">
        <v>38650</v>
      </c>
      <c r="L27" s="13">
        <v>43500</v>
      </c>
      <c r="M27" s="13">
        <v>48300</v>
      </c>
      <c r="N27" s="13">
        <v>52200</v>
      </c>
      <c r="O27" s="13">
        <v>56050</v>
      </c>
      <c r="P27" s="13">
        <v>59900</v>
      </c>
      <c r="Q27" s="13">
        <v>63800</v>
      </c>
      <c r="R27" s="14">
        <v>12690</v>
      </c>
      <c r="S27" s="14">
        <v>14520</v>
      </c>
      <c r="T27" s="14">
        <v>16320</v>
      </c>
      <c r="U27" s="14">
        <v>18120</v>
      </c>
      <c r="V27" s="14">
        <v>19590</v>
      </c>
      <c r="W27" s="14">
        <v>21030</v>
      </c>
      <c r="X27" s="14">
        <v>22470</v>
      </c>
      <c r="Y27" s="14">
        <v>23940</v>
      </c>
    </row>
    <row r="28" spans="1:25" x14ac:dyDescent="0.25">
      <c r="A28" s="15" t="s">
        <v>77</v>
      </c>
      <c r="B28" s="12">
        <v>24350</v>
      </c>
      <c r="C28" s="12">
        <v>27800</v>
      </c>
      <c r="D28" s="12">
        <v>31300</v>
      </c>
      <c r="E28" s="12">
        <v>34750</v>
      </c>
      <c r="F28" s="12">
        <v>37550</v>
      </c>
      <c r="G28" s="12">
        <v>40350</v>
      </c>
      <c r="H28" s="12">
        <v>43100</v>
      </c>
      <c r="I28" s="12">
        <v>45900</v>
      </c>
      <c r="J28" s="13">
        <v>38950</v>
      </c>
      <c r="K28" s="13">
        <v>44500</v>
      </c>
      <c r="L28" s="13">
        <v>50050</v>
      </c>
      <c r="M28" s="13">
        <v>55600</v>
      </c>
      <c r="N28" s="13">
        <v>60050</v>
      </c>
      <c r="O28" s="13">
        <v>64500</v>
      </c>
      <c r="P28" s="13">
        <v>68950</v>
      </c>
      <c r="Q28" s="13">
        <v>73400</v>
      </c>
      <c r="R28" s="14">
        <v>14610</v>
      </c>
      <c r="S28" s="14">
        <v>16680</v>
      </c>
      <c r="T28" s="14">
        <v>18780</v>
      </c>
      <c r="U28" s="14">
        <v>20850</v>
      </c>
      <c r="V28" s="14">
        <v>22530</v>
      </c>
      <c r="W28" s="14">
        <v>24210</v>
      </c>
      <c r="X28" s="14">
        <v>25860</v>
      </c>
      <c r="Y28" s="14">
        <v>27540</v>
      </c>
    </row>
    <row r="29" spans="1:25" x14ac:dyDescent="0.25">
      <c r="A29" s="18" t="s">
        <v>78</v>
      </c>
      <c r="B29" s="12">
        <v>21150</v>
      </c>
      <c r="C29" s="12">
        <v>24200</v>
      </c>
      <c r="D29" s="12">
        <v>27200</v>
      </c>
      <c r="E29" s="12">
        <v>30200</v>
      </c>
      <c r="F29" s="12">
        <v>32650</v>
      </c>
      <c r="G29" s="12">
        <v>35050</v>
      </c>
      <c r="H29" s="12">
        <v>37450</v>
      </c>
      <c r="I29" s="12">
        <v>39900</v>
      </c>
      <c r="J29" s="13">
        <v>33850</v>
      </c>
      <c r="K29" s="13">
        <v>38650</v>
      </c>
      <c r="L29" s="13">
        <v>43500</v>
      </c>
      <c r="M29" s="13">
        <v>48300</v>
      </c>
      <c r="N29" s="13">
        <v>52200</v>
      </c>
      <c r="O29" s="13">
        <v>56050</v>
      </c>
      <c r="P29" s="13">
        <v>59900</v>
      </c>
      <c r="Q29" s="13">
        <v>63800</v>
      </c>
      <c r="R29" s="14">
        <v>12690</v>
      </c>
      <c r="S29" s="14">
        <v>14520</v>
      </c>
      <c r="T29" s="14">
        <v>16320</v>
      </c>
      <c r="U29" s="14">
        <v>18120</v>
      </c>
      <c r="V29" s="14">
        <v>19590</v>
      </c>
      <c r="W29" s="14">
        <v>21030</v>
      </c>
      <c r="X29" s="14">
        <v>22470</v>
      </c>
      <c r="Y29" s="14">
        <v>23940</v>
      </c>
    </row>
    <row r="30" spans="1:25" x14ac:dyDescent="0.25">
      <c r="A30" s="18" t="s">
        <v>79</v>
      </c>
      <c r="B30" s="12">
        <v>21150</v>
      </c>
      <c r="C30" s="12">
        <v>24200</v>
      </c>
      <c r="D30" s="12">
        <v>27200</v>
      </c>
      <c r="E30" s="12">
        <v>30200</v>
      </c>
      <c r="F30" s="12">
        <v>32650</v>
      </c>
      <c r="G30" s="12">
        <v>35050</v>
      </c>
      <c r="H30" s="12">
        <v>37450</v>
      </c>
      <c r="I30" s="12">
        <v>39900</v>
      </c>
      <c r="J30" s="13">
        <v>33850</v>
      </c>
      <c r="K30" s="13">
        <v>38650</v>
      </c>
      <c r="L30" s="13">
        <v>43500</v>
      </c>
      <c r="M30" s="13">
        <v>48300</v>
      </c>
      <c r="N30" s="13">
        <v>52200</v>
      </c>
      <c r="O30" s="13">
        <v>56050</v>
      </c>
      <c r="P30" s="13">
        <v>59900</v>
      </c>
      <c r="Q30" s="13">
        <v>63800</v>
      </c>
      <c r="R30" s="14">
        <v>12690</v>
      </c>
      <c r="S30" s="14">
        <v>14520</v>
      </c>
      <c r="T30" s="14">
        <v>16320</v>
      </c>
      <c r="U30" s="14">
        <v>18120</v>
      </c>
      <c r="V30" s="14">
        <v>19590</v>
      </c>
      <c r="W30" s="14">
        <v>21030</v>
      </c>
      <c r="X30" s="14">
        <v>22470</v>
      </c>
      <c r="Y30" s="14">
        <v>23940</v>
      </c>
    </row>
    <row r="31" spans="1:25" x14ac:dyDescent="0.25">
      <c r="A31" s="18" t="s">
        <v>80</v>
      </c>
      <c r="B31" s="12">
        <v>21150</v>
      </c>
      <c r="C31" s="12">
        <v>24200</v>
      </c>
      <c r="D31" s="12">
        <v>27200</v>
      </c>
      <c r="E31" s="12">
        <v>30200</v>
      </c>
      <c r="F31" s="12">
        <v>32650</v>
      </c>
      <c r="G31" s="12">
        <v>35050</v>
      </c>
      <c r="H31" s="12">
        <v>37450</v>
      </c>
      <c r="I31" s="12">
        <v>39900</v>
      </c>
      <c r="J31" s="13">
        <v>33850</v>
      </c>
      <c r="K31" s="13">
        <v>38650</v>
      </c>
      <c r="L31" s="13">
        <v>43500</v>
      </c>
      <c r="M31" s="13">
        <v>48300</v>
      </c>
      <c r="N31" s="13">
        <v>52200</v>
      </c>
      <c r="O31" s="13">
        <v>56050</v>
      </c>
      <c r="P31" s="13">
        <v>59900</v>
      </c>
      <c r="Q31" s="13">
        <v>63800</v>
      </c>
      <c r="R31" s="14">
        <v>12690</v>
      </c>
      <c r="S31" s="14">
        <v>14520</v>
      </c>
      <c r="T31" s="14">
        <v>16320</v>
      </c>
      <c r="U31" s="14">
        <v>18120</v>
      </c>
      <c r="V31" s="14">
        <v>19590</v>
      </c>
      <c r="W31" s="14">
        <v>21030</v>
      </c>
      <c r="X31" s="14">
        <v>22470</v>
      </c>
      <c r="Y31" s="14">
        <v>23940</v>
      </c>
    </row>
    <row r="32" spans="1:25" x14ac:dyDescent="0.25">
      <c r="A32" s="18" t="s">
        <v>81</v>
      </c>
      <c r="B32" s="12">
        <v>21150</v>
      </c>
      <c r="C32" s="12">
        <v>24200</v>
      </c>
      <c r="D32" s="12">
        <v>27200</v>
      </c>
      <c r="E32" s="12">
        <v>30200</v>
      </c>
      <c r="F32" s="12">
        <v>32650</v>
      </c>
      <c r="G32" s="12">
        <v>35050</v>
      </c>
      <c r="H32" s="12">
        <v>37450</v>
      </c>
      <c r="I32" s="12">
        <v>39900</v>
      </c>
      <c r="J32" s="13">
        <v>33850</v>
      </c>
      <c r="K32" s="13">
        <v>38650</v>
      </c>
      <c r="L32" s="13">
        <v>43500</v>
      </c>
      <c r="M32" s="13">
        <v>48300</v>
      </c>
      <c r="N32" s="13">
        <v>52200</v>
      </c>
      <c r="O32" s="13">
        <v>56050</v>
      </c>
      <c r="P32" s="13">
        <v>59900</v>
      </c>
      <c r="Q32" s="13">
        <v>63800</v>
      </c>
      <c r="R32" s="14">
        <v>12690</v>
      </c>
      <c r="S32" s="14">
        <v>14520</v>
      </c>
      <c r="T32" s="14">
        <v>16320</v>
      </c>
      <c r="U32" s="14">
        <v>18120</v>
      </c>
      <c r="V32" s="14">
        <v>19590</v>
      </c>
      <c r="W32" s="14">
        <v>21030</v>
      </c>
      <c r="X32" s="14">
        <v>22470</v>
      </c>
      <c r="Y32" s="14">
        <v>23940</v>
      </c>
    </row>
    <row r="33" spans="1:25" x14ac:dyDescent="0.25">
      <c r="A33" s="11" t="s">
        <v>82</v>
      </c>
      <c r="B33" s="12">
        <v>28700</v>
      </c>
      <c r="C33" s="12">
        <v>32800</v>
      </c>
      <c r="D33" s="12">
        <v>36900</v>
      </c>
      <c r="E33" s="12">
        <v>41000</v>
      </c>
      <c r="F33" s="12">
        <v>44300</v>
      </c>
      <c r="G33" s="12">
        <v>47600</v>
      </c>
      <c r="H33" s="12">
        <v>50850</v>
      </c>
      <c r="I33" s="12">
        <v>54150</v>
      </c>
      <c r="J33" s="13">
        <v>45950</v>
      </c>
      <c r="K33" s="13">
        <v>52500</v>
      </c>
      <c r="L33" s="13">
        <v>59050</v>
      </c>
      <c r="M33" s="13">
        <v>65600</v>
      </c>
      <c r="N33" s="13">
        <v>70850</v>
      </c>
      <c r="O33" s="13">
        <v>76100</v>
      </c>
      <c r="P33" s="13">
        <v>81350</v>
      </c>
      <c r="Q33" s="13">
        <v>86600</v>
      </c>
      <c r="R33" s="14">
        <v>17220</v>
      </c>
      <c r="S33" s="14">
        <v>19680</v>
      </c>
      <c r="T33" s="14">
        <v>22140</v>
      </c>
      <c r="U33" s="14">
        <v>24600</v>
      </c>
      <c r="V33" s="14">
        <v>26580</v>
      </c>
      <c r="W33" s="14">
        <v>28560</v>
      </c>
      <c r="X33" s="14">
        <v>30510</v>
      </c>
      <c r="Y33" s="14">
        <v>32490</v>
      </c>
    </row>
    <row r="34" spans="1:25" x14ac:dyDescent="0.25">
      <c r="A34" s="18" t="s">
        <v>83</v>
      </c>
      <c r="B34" s="12">
        <v>21150</v>
      </c>
      <c r="C34" s="12">
        <v>24200</v>
      </c>
      <c r="D34" s="12">
        <v>27200</v>
      </c>
      <c r="E34" s="12">
        <v>30200</v>
      </c>
      <c r="F34" s="12">
        <v>32650</v>
      </c>
      <c r="G34" s="12">
        <v>35050</v>
      </c>
      <c r="H34" s="12">
        <v>37450</v>
      </c>
      <c r="I34" s="12">
        <v>39900</v>
      </c>
      <c r="J34" s="13">
        <v>33850</v>
      </c>
      <c r="K34" s="13">
        <v>38650</v>
      </c>
      <c r="L34" s="13">
        <v>43500</v>
      </c>
      <c r="M34" s="13">
        <v>48300</v>
      </c>
      <c r="N34" s="13">
        <v>52200</v>
      </c>
      <c r="O34" s="13">
        <v>56050</v>
      </c>
      <c r="P34" s="13">
        <v>59900</v>
      </c>
      <c r="Q34" s="13">
        <v>63800</v>
      </c>
      <c r="R34" s="14">
        <v>12690</v>
      </c>
      <c r="S34" s="14">
        <v>14520</v>
      </c>
      <c r="T34" s="14">
        <v>16320</v>
      </c>
      <c r="U34" s="14">
        <v>18120</v>
      </c>
      <c r="V34" s="14">
        <v>19590</v>
      </c>
      <c r="W34" s="14">
        <v>21030</v>
      </c>
      <c r="X34" s="14">
        <v>22470</v>
      </c>
      <c r="Y34" s="14">
        <v>23940</v>
      </c>
    </row>
    <row r="35" spans="1:25" x14ac:dyDescent="0.25">
      <c r="A35" s="16" t="s">
        <v>84</v>
      </c>
      <c r="B35" s="12">
        <v>21150</v>
      </c>
      <c r="C35" s="12">
        <v>24200</v>
      </c>
      <c r="D35" s="12">
        <v>27200</v>
      </c>
      <c r="E35" s="12">
        <v>30200</v>
      </c>
      <c r="F35" s="12">
        <v>32650</v>
      </c>
      <c r="G35" s="12">
        <v>35050</v>
      </c>
      <c r="H35" s="12">
        <v>37450</v>
      </c>
      <c r="I35" s="12">
        <v>39900</v>
      </c>
      <c r="J35" s="13">
        <v>33850</v>
      </c>
      <c r="K35" s="13">
        <v>38650</v>
      </c>
      <c r="L35" s="13">
        <v>43500</v>
      </c>
      <c r="M35" s="13">
        <v>48300</v>
      </c>
      <c r="N35" s="13">
        <v>52200</v>
      </c>
      <c r="O35" s="13">
        <v>56050</v>
      </c>
      <c r="P35" s="13">
        <v>59900</v>
      </c>
      <c r="Q35" s="13">
        <v>63800</v>
      </c>
      <c r="R35" s="14">
        <v>12690</v>
      </c>
      <c r="S35" s="14">
        <v>14520</v>
      </c>
      <c r="T35" s="14">
        <v>16320</v>
      </c>
      <c r="U35" s="14">
        <v>18120</v>
      </c>
      <c r="V35" s="14">
        <v>19590</v>
      </c>
      <c r="W35" s="14">
        <v>21030</v>
      </c>
      <c r="X35" s="14">
        <v>22470</v>
      </c>
      <c r="Y35" s="14">
        <v>23940</v>
      </c>
    </row>
    <row r="36" spans="1:25" x14ac:dyDescent="0.25">
      <c r="A36" s="16" t="s">
        <v>85</v>
      </c>
      <c r="B36" s="12">
        <v>21150</v>
      </c>
      <c r="C36" s="12">
        <v>24200</v>
      </c>
      <c r="D36" s="12">
        <v>27200</v>
      </c>
      <c r="E36" s="12">
        <v>30200</v>
      </c>
      <c r="F36" s="12">
        <v>32650</v>
      </c>
      <c r="G36" s="12">
        <v>35050</v>
      </c>
      <c r="H36" s="12">
        <v>37450</v>
      </c>
      <c r="I36" s="12">
        <v>39900</v>
      </c>
      <c r="J36" s="13">
        <v>33850</v>
      </c>
      <c r="K36" s="13">
        <v>38650</v>
      </c>
      <c r="L36" s="13">
        <v>43500</v>
      </c>
      <c r="M36" s="13">
        <v>48300</v>
      </c>
      <c r="N36" s="13">
        <v>52200</v>
      </c>
      <c r="O36" s="13">
        <v>56050</v>
      </c>
      <c r="P36" s="13">
        <v>59900</v>
      </c>
      <c r="Q36" s="13">
        <v>63800</v>
      </c>
      <c r="R36" s="14">
        <v>12690</v>
      </c>
      <c r="S36" s="14">
        <v>14520</v>
      </c>
      <c r="T36" s="14">
        <v>16320</v>
      </c>
      <c r="U36" s="14">
        <v>18120</v>
      </c>
      <c r="V36" s="14">
        <v>19590</v>
      </c>
      <c r="W36" s="14">
        <v>21030</v>
      </c>
      <c r="X36" s="14">
        <v>22470</v>
      </c>
      <c r="Y36" s="14">
        <v>23940</v>
      </c>
    </row>
    <row r="37" spans="1:25" x14ac:dyDescent="0.25">
      <c r="A37" s="16" t="s">
        <v>86</v>
      </c>
      <c r="B37" s="12">
        <v>21250</v>
      </c>
      <c r="C37" s="12">
        <v>24250</v>
      </c>
      <c r="D37" s="12">
        <v>27300</v>
      </c>
      <c r="E37" s="12">
        <v>30300</v>
      </c>
      <c r="F37" s="12">
        <v>32750</v>
      </c>
      <c r="G37" s="12">
        <v>35150</v>
      </c>
      <c r="H37" s="12">
        <v>37600</v>
      </c>
      <c r="I37" s="12">
        <v>40000</v>
      </c>
      <c r="J37" s="13">
        <v>33950</v>
      </c>
      <c r="K37" s="13">
        <v>38800</v>
      </c>
      <c r="L37" s="13">
        <v>43650</v>
      </c>
      <c r="M37" s="13">
        <v>48500</v>
      </c>
      <c r="N37" s="13">
        <v>52400</v>
      </c>
      <c r="O37" s="13">
        <v>56300</v>
      </c>
      <c r="P37" s="13">
        <v>60150</v>
      </c>
      <c r="Q37" s="13">
        <v>64050</v>
      </c>
      <c r="R37" s="14">
        <v>12750</v>
      </c>
      <c r="S37" s="14">
        <v>14550</v>
      </c>
      <c r="T37" s="14">
        <v>16380</v>
      </c>
      <c r="U37" s="14">
        <v>18180</v>
      </c>
      <c r="V37" s="14">
        <v>19650</v>
      </c>
      <c r="W37" s="14">
        <v>21090</v>
      </c>
      <c r="X37" s="14">
        <v>22560</v>
      </c>
      <c r="Y37" s="14">
        <v>24000</v>
      </c>
    </row>
    <row r="38" spans="1:25" x14ac:dyDescent="0.25">
      <c r="A38" s="15" t="s">
        <v>87</v>
      </c>
      <c r="B38" s="12">
        <v>23500</v>
      </c>
      <c r="C38" s="12">
        <v>26850</v>
      </c>
      <c r="D38" s="12">
        <v>30200</v>
      </c>
      <c r="E38" s="12">
        <v>33550</v>
      </c>
      <c r="F38" s="12">
        <v>36250</v>
      </c>
      <c r="G38" s="12">
        <v>38950</v>
      </c>
      <c r="H38" s="12">
        <v>41650</v>
      </c>
      <c r="I38" s="12">
        <v>44300</v>
      </c>
      <c r="J38" s="13">
        <v>37600</v>
      </c>
      <c r="K38" s="13">
        <v>43000</v>
      </c>
      <c r="L38" s="13">
        <v>48350</v>
      </c>
      <c r="M38" s="13">
        <v>53700</v>
      </c>
      <c r="N38" s="13">
        <v>58000</v>
      </c>
      <c r="O38" s="13">
        <v>62300</v>
      </c>
      <c r="P38" s="13">
        <v>66600</v>
      </c>
      <c r="Q38" s="13">
        <v>70900</v>
      </c>
      <c r="R38" s="14">
        <v>14100</v>
      </c>
      <c r="S38" s="14">
        <v>16110</v>
      </c>
      <c r="T38" s="14">
        <v>18120</v>
      </c>
      <c r="U38" s="14">
        <v>20130</v>
      </c>
      <c r="V38" s="14">
        <v>21750</v>
      </c>
      <c r="W38" s="14">
        <v>23370</v>
      </c>
      <c r="X38" s="14">
        <v>24990</v>
      </c>
      <c r="Y38" s="14">
        <v>26580</v>
      </c>
    </row>
    <row r="39" spans="1:25" x14ac:dyDescent="0.25">
      <c r="A39" s="18" t="s">
        <v>88</v>
      </c>
      <c r="B39" s="12">
        <v>21150</v>
      </c>
      <c r="C39" s="12">
        <v>24200</v>
      </c>
      <c r="D39" s="12">
        <v>27200</v>
      </c>
      <c r="E39" s="12">
        <v>30200</v>
      </c>
      <c r="F39" s="12">
        <v>32650</v>
      </c>
      <c r="G39" s="12">
        <v>35050</v>
      </c>
      <c r="H39" s="12">
        <v>37450</v>
      </c>
      <c r="I39" s="12">
        <v>39900</v>
      </c>
      <c r="J39" s="13">
        <v>33850</v>
      </c>
      <c r="K39" s="13">
        <v>38650</v>
      </c>
      <c r="L39" s="13">
        <v>43500</v>
      </c>
      <c r="M39" s="13">
        <v>48300</v>
      </c>
      <c r="N39" s="13">
        <v>52200</v>
      </c>
      <c r="O39" s="13">
        <v>56050</v>
      </c>
      <c r="P39" s="13">
        <v>59900</v>
      </c>
      <c r="Q39" s="13">
        <v>63800</v>
      </c>
      <c r="R39" s="14">
        <v>12690</v>
      </c>
      <c r="S39" s="14">
        <v>14520</v>
      </c>
      <c r="T39" s="14">
        <v>16320</v>
      </c>
      <c r="U39" s="14">
        <v>18120</v>
      </c>
      <c r="V39" s="14">
        <v>19590</v>
      </c>
      <c r="W39" s="14">
        <v>21030</v>
      </c>
      <c r="X39" s="14">
        <v>22470</v>
      </c>
      <c r="Y39" s="14">
        <v>23940</v>
      </c>
    </row>
    <row r="40" spans="1:25" x14ac:dyDescent="0.25">
      <c r="A40" s="16" t="s">
        <v>89</v>
      </c>
      <c r="B40" s="12">
        <v>21150</v>
      </c>
      <c r="C40" s="12">
        <v>24200</v>
      </c>
      <c r="D40" s="12">
        <v>27200</v>
      </c>
      <c r="E40" s="12">
        <v>30200</v>
      </c>
      <c r="F40" s="12">
        <v>32650</v>
      </c>
      <c r="G40" s="12">
        <v>35050</v>
      </c>
      <c r="H40" s="12">
        <v>37450</v>
      </c>
      <c r="I40" s="12">
        <v>39900</v>
      </c>
      <c r="J40" s="13">
        <v>33850</v>
      </c>
      <c r="K40" s="13">
        <v>38650</v>
      </c>
      <c r="L40" s="13">
        <v>43500</v>
      </c>
      <c r="M40" s="13">
        <v>48300</v>
      </c>
      <c r="N40" s="13">
        <v>52200</v>
      </c>
      <c r="O40" s="13">
        <v>56050</v>
      </c>
      <c r="P40" s="13">
        <v>59900</v>
      </c>
      <c r="Q40" s="13">
        <v>63800</v>
      </c>
      <c r="R40" s="14">
        <v>12690</v>
      </c>
      <c r="S40" s="14">
        <v>14520</v>
      </c>
      <c r="T40" s="14">
        <v>16320</v>
      </c>
      <c r="U40" s="14">
        <v>18120</v>
      </c>
      <c r="V40" s="14">
        <v>19590</v>
      </c>
      <c r="W40" s="14">
        <v>21030</v>
      </c>
      <c r="X40" s="14">
        <v>22470</v>
      </c>
      <c r="Y40" s="14">
        <v>23940</v>
      </c>
    </row>
    <row r="41" spans="1:25" x14ac:dyDescent="0.25">
      <c r="A41" s="16" t="s">
        <v>90</v>
      </c>
      <c r="B41" s="12">
        <v>22350</v>
      </c>
      <c r="C41" s="12">
        <v>25550</v>
      </c>
      <c r="D41" s="12">
        <v>28750</v>
      </c>
      <c r="E41" s="12">
        <v>31900</v>
      </c>
      <c r="F41" s="12">
        <v>34500</v>
      </c>
      <c r="G41" s="12">
        <v>37050</v>
      </c>
      <c r="H41" s="12">
        <v>39600</v>
      </c>
      <c r="I41" s="12">
        <v>42150</v>
      </c>
      <c r="J41" s="13">
        <v>35750</v>
      </c>
      <c r="K41" s="13">
        <v>40850</v>
      </c>
      <c r="L41" s="13">
        <v>45950</v>
      </c>
      <c r="M41" s="13">
        <v>51050</v>
      </c>
      <c r="N41" s="13">
        <v>55150</v>
      </c>
      <c r="O41" s="13">
        <v>59250</v>
      </c>
      <c r="P41" s="13">
        <v>63350</v>
      </c>
      <c r="Q41" s="13">
        <v>67400</v>
      </c>
      <c r="R41" s="14">
        <v>13410</v>
      </c>
      <c r="S41" s="14">
        <v>15330</v>
      </c>
      <c r="T41" s="14">
        <v>17250</v>
      </c>
      <c r="U41" s="14">
        <v>19140</v>
      </c>
      <c r="V41" s="14">
        <v>20700</v>
      </c>
      <c r="W41" s="14">
        <v>22230</v>
      </c>
      <c r="X41" s="14">
        <v>23760</v>
      </c>
      <c r="Y41" s="14">
        <v>25290</v>
      </c>
    </row>
    <row r="42" spans="1:25" x14ac:dyDescent="0.25">
      <c r="A42" s="18" t="s">
        <v>91</v>
      </c>
      <c r="B42" s="12">
        <v>21150</v>
      </c>
      <c r="C42" s="12">
        <v>24200</v>
      </c>
      <c r="D42" s="12">
        <v>27200</v>
      </c>
      <c r="E42" s="12">
        <v>30200</v>
      </c>
      <c r="F42" s="12">
        <v>32650</v>
      </c>
      <c r="G42" s="12">
        <v>35050</v>
      </c>
      <c r="H42" s="12">
        <v>37450</v>
      </c>
      <c r="I42" s="12">
        <v>39900</v>
      </c>
      <c r="J42" s="13">
        <v>33850</v>
      </c>
      <c r="K42" s="13">
        <v>38650</v>
      </c>
      <c r="L42" s="13">
        <v>43500</v>
      </c>
      <c r="M42" s="13">
        <v>48300</v>
      </c>
      <c r="N42" s="13">
        <v>52200</v>
      </c>
      <c r="O42" s="13">
        <v>56050</v>
      </c>
      <c r="P42" s="13">
        <v>59900</v>
      </c>
      <c r="Q42" s="13">
        <v>63800</v>
      </c>
      <c r="R42" s="14">
        <v>12690</v>
      </c>
      <c r="S42" s="14">
        <v>14520</v>
      </c>
      <c r="T42" s="14">
        <v>16320</v>
      </c>
      <c r="U42" s="14">
        <v>18120</v>
      </c>
      <c r="V42" s="14">
        <v>19590</v>
      </c>
      <c r="W42" s="14">
        <v>21030</v>
      </c>
      <c r="X42" s="14">
        <v>22470</v>
      </c>
      <c r="Y42" s="14">
        <v>23940</v>
      </c>
    </row>
    <row r="43" spans="1:25" x14ac:dyDescent="0.25">
      <c r="A43" s="11" t="s">
        <v>92</v>
      </c>
      <c r="B43" s="12">
        <v>26100</v>
      </c>
      <c r="C43" s="12">
        <v>29800</v>
      </c>
      <c r="D43" s="12">
        <v>33550</v>
      </c>
      <c r="E43" s="12">
        <v>37250</v>
      </c>
      <c r="F43" s="12">
        <v>40250</v>
      </c>
      <c r="G43" s="12">
        <v>43250</v>
      </c>
      <c r="H43" s="12">
        <v>46200</v>
      </c>
      <c r="I43" s="12">
        <v>49200</v>
      </c>
      <c r="J43" s="13">
        <v>41750</v>
      </c>
      <c r="K43" s="13">
        <v>47700</v>
      </c>
      <c r="L43" s="13">
        <v>53650</v>
      </c>
      <c r="M43" s="13">
        <v>59600</v>
      </c>
      <c r="N43" s="13">
        <v>64400</v>
      </c>
      <c r="O43" s="13">
        <v>69150</v>
      </c>
      <c r="P43" s="13">
        <v>73950</v>
      </c>
      <c r="Q43" s="13">
        <v>78700</v>
      </c>
      <c r="R43" s="14">
        <v>15660</v>
      </c>
      <c r="S43" s="14">
        <v>17880</v>
      </c>
      <c r="T43" s="14">
        <v>20130</v>
      </c>
      <c r="U43" s="14">
        <v>22350</v>
      </c>
      <c r="V43" s="14">
        <v>24150</v>
      </c>
      <c r="W43" s="14">
        <v>25950</v>
      </c>
      <c r="X43" s="14">
        <v>27720</v>
      </c>
      <c r="Y43" s="14">
        <v>29520</v>
      </c>
    </row>
    <row r="44" spans="1:25" x14ac:dyDescent="0.25">
      <c r="A44" s="18" t="s">
        <v>93</v>
      </c>
      <c r="B44" s="12">
        <v>23700</v>
      </c>
      <c r="C44" s="12">
        <v>27050</v>
      </c>
      <c r="D44" s="12">
        <v>30450</v>
      </c>
      <c r="E44" s="12">
        <v>33800</v>
      </c>
      <c r="F44" s="12">
        <v>36550</v>
      </c>
      <c r="G44" s="12">
        <v>39250</v>
      </c>
      <c r="H44" s="12">
        <v>41950</v>
      </c>
      <c r="I44" s="12">
        <v>44650</v>
      </c>
      <c r="J44" s="13">
        <v>37900</v>
      </c>
      <c r="K44" s="13">
        <v>43300</v>
      </c>
      <c r="L44" s="13">
        <v>48700</v>
      </c>
      <c r="M44" s="13">
        <v>54100</v>
      </c>
      <c r="N44" s="13">
        <v>58450</v>
      </c>
      <c r="O44" s="13">
        <v>62800</v>
      </c>
      <c r="P44" s="13">
        <v>67100</v>
      </c>
      <c r="Q44" s="13">
        <v>71450</v>
      </c>
      <c r="R44" s="14">
        <v>14220</v>
      </c>
      <c r="S44" s="14">
        <v>16230</v>
      </c>
      <c r="T44" s="14">
        <v>18270</v>
      </c>
      <c r="U44" s="14">
        <v>20280</v>
      </c>
      <c r="V44" s="14">
        <v>21930</v>
      </c>
      <c r="W44" s="14">
        <v>23550</v>
      </c>
      <c r="X44" s="14">
        <v>25170</v>
      </c>
      <c r="Y44" s="14">
        <v>26790</v>
      </c>
    </row>
    <row r="45" spans="1:25" x14ac:dyDescent="0.25">
      <c r="A45" s="16" t="s">
        <v>94</v>
      </c>
      <c r="B45" s="12">
        <v>21150</v>
      </c>
      <c r="C45" s="12">
        <v>24200</v>
      </c>
      <c r="D45" s="12">
        <v>27200</v>
      </c>
      <c r="E45" s="12">
        <v>30200</v>
      </c>
      <c r="F45" s="12">
        <v>32650</v>
      </c>
      <c r="G45" s="12">
        <v>35050</v>
      </c>
      <c r="H45" s="12">
        <v>37450</v>
      </c>
      <c r="I45" s="12">
        <v>39900</v>
      </c>
      <c r="J45" s="13">
        <v>33850</v>
      </c>
      <c r="K45" s="13">
        <v>38650</v>
      </c>
      <c r="L45" s="13">
        <v>43500</v>
      </c>
      <c r="M45" s="13">
        <v>48300</v>
      </c>
      <c r="N45" s="13">
        <v>52200</v>
      </c>
      <c r="O45" s="13">
        <v>56050</v>
      </c>
      <c r="P45" s="13">
        <v>59900</v>
      </c>
      <c r="Q45" s="13">
        <v>63800</v>
      </c>
      <c r="R45" s="14">
        <v>12690</v>
      </c>
      <c r="S45" s="14">
        <v>14520</v>
      </c>
      <c r="T45" s="14">
        <v>16320</v>
      </c>
      <c r="U45" s="14">
        <v>18120</v>
      </c>
      <c r="V45" s="14">
        <v>19590</v>
      </c>
      <c r="W45" s="14">
        <v>21030</v>
      </c>
      <c r="X45" s="14">
        <v>22470</v>
      </c>
      <c r="Y45" s="14">
        <v>23940</v>
      </c>
    </row>
    <row r="46" spans="1:25" x14ac:dyDescent="0.25">
      <c r="A46" s="15" t="s">
        <v>95</v>
      </c>
      <c r="B46" s="12">
        <v>27650</v>
      </c>
      <c r="C46" s="12">
        <v>31600</v>
      </c>
      <c r="D46" s="12">
        <v>35550</v>
      </c>
      <c r="E46" s="12">
        <v>39500</v>
      </c>
      <c r="F46" s="12">
        <v>42700</v>
      </c>
      <c r="G46" s="12">
        <v>45850</v>
      </c>
      <c r="H46" s="12">
        <v>49000</v>
      </c>
      <c r="I46" s="12">
        <v>52150</v>
      </c>
      <c r="J46" s="13">
        <v>44250</v>
      </c>
      <c r="K46" s="13">
        <v>50600</v>
      </c>
      <c r="L46" s="13">
        <v>56900</v>
      </c>
      <c r="M46" s="13">
        <v>63200</v>
      </c>
      <c r="N46" s="13">
        <v>68300</v>
      </c>
      <c r="O46" s="13">
        <v>73350</v>
      </c>
      <c r="P46" s="13">
        <v>78400</v>
      </c>
      <c r="Q46" s="13">
        <v>83450</v>
      </c>
      <c r="R46" s="14">
        <v>16590</v>
      </c>
      <c r="S46" s="14">
        <v>18960</v>
      </c>
      <c r="T46" s="14">
        <v>21330</v>
      </c>
      <c r="U46" s="14">
        <v>23700</v>
      </c>
      <c r="V46" s="14">
        <v>25620</v>
      </c>
      <c r="W46" s="14">
        <v>27510</v>
      </c>
      <c r="X46" s="14">
        <v>29400</v>
      </c>
      <c r="Y46" s="14">
        <v>31290</v>
      </c>
    </row>
    <row r="47" spans="1:25" x14ac:dyDescent="0.25">
      <c r="A47" s="15" t="s">
        <v>96</v>
      </c>
      <c r="B47" s="12">
        <v>22650</v>
      </c>
      <c r="C47" s="12">
        <v>25900</v>
      </c>
      <c r="D47" s="12">
        <v>29150</v>
      </c>
      <c r="E47" s="12">
        <v>32350</v>
      </c>
      <c r="F47" s="12">
        <v>34950</v>
      </c>
      <c r="G47" s="12">
        <v>37550</v>
      </c>
      <c r="H47" s="12">
        <v>40150</v>
      </c>
      <c r="I47" s="12">
        <v>42750</v>
      </c>
      <c r="J47" s="13">
        <v>36250</v>
      </c>
      <c r="K47" s="13">
        <v>41400</v>
      </c>
      <c r="L47" s="13">
        <v>46600</v>
      </c>
      <c r="M47" s="13">
        <v>51750</v>
      </c>
      <c r="N47" s="13">
        <v>55900</v>
      </c>
      <c r="O47" s="13">
        <v>60050</v>
      </c>
      <c r="P47" s="13">
        <v>64200</v>
      </c>
      <c r="Q47" s="13">
        <v>68350</v>
      </c>
      <c r="R47" s="14">
        <v>13590</v>
      </c>
      <c r="S47" s="14">
        <v>15540</v>
      </c>
      <c r="T47" s="14">
        <v>17490</v>
      </c>
      <c r="U47" s="14">
        <v>19410</v>
      </c>
      <c r="V47" s="14">
        <v>20970</v>
      </c>
      <c r="W47" s="14">
        <v>22530</v>
      </c>
      <c r="X47" s="14">
        <v>24090</v>
      </c>
      <c r="Y47" s="14">
        <v>25650</v>
      </c>
    </row>
    <row r="48" spans="1:25" x14ac:dyDescent="0.25">
      <c r="A48" s="11" t="s">
        <v>97</v>
      </c>
      <c r="B48" s="12">
        <v>32000</v>
      </c>
      <c r="C48" s="12">
        <v>36550</v>
      </c>
      <c r="D48" s="12">
        <v>41100</v>
      </c>
      <c r="E48" s="12">
        <v>45650</v>
      </c>
      <c r="F48" s="12">
        <v>49350</v>
      </c>
      <c r="G48" s="12">
        <v>53000</v>
      </c>
      <c r="H48" s="12">
        <v>56650</v>
      </c>
      <c r="I48" s="12">
        <v>60300</v>
      </c>
      <c r="J48" s="13">
        <v>47600</v>
      </c>
      <c r="K48" s="13">
        <v>54400</v>
      </c>
      <c r="L48" s="13">
        <v>61200</v>
      </c>
      <c r="M48" s="13">
        <v>68000</v>
      </c>
      <c r="N48" s="13">
        <v>73450</v>
      </c>
      <c r="O48" s="13">
        <v>78900</v>
      </c>
      <c r="P48" s="13">
        <v>84350</v>
      </c>
      <c r="Q48" s="13">
        <v>89800</v>
      </c>
      <c r="R48" s="14">
        <v>19200</v>
      </c>
      <c r="S48" s="14">
        <v>21930</v>
      </c>
      <c r="T48" s="14">
        <v>24660</v>
      </c>
      <c r="U48" s="14">
        <v>27390</v>
      </c>
      <c r="V48" s="14">
        <v>29610</v>
      </c>
      <c r="W48" s="14">
        <v>31800</v>
      </c>
      <c r="X48" s="14">
        <v>33990</v>
      </c>
      <c r="Y48" s="14">
        <v>36180</v>
      </c>
    </row>
    <row r="49" spans="1:25" x14ac:dyDescent="0.25">
      <c r="A49" s="18" t="s">
        <v>98</v>
      </c>
      <c r="B49" s="12">
        <v>21150</v>
      </c>
      <c r="C49" s="12">
        <v>24200</v>
      </c>
      <c r="D49" s="12">
        <v>27200</v>
      </c>
      <c r="E49" s="12">
        <v>30200</v>
      </c>
      <c r="F49" s="12">
        <v>32650</v>
      </c>
      <c r="G49" s="12">
        <v>35050</v>
      </c>
      <c r="H49" s="12">
        <v>37450</v>
      </c>
      <c r="I49" s="12">
        <v>39900</v>
      </c>
      <c r="J49" s="13">
        <v>33850</v>
      </c>
      <c r="K49" s="13">
        <v>38650</v>
      </c>
      <c r="L49" s="13">
        <v>43500</v>
      </c>
      <c r="M49" s="13">
        <v>48300</v>
      </c>
      <c r="N49" s="13">
        <v>52200</v>
      </c>
      <c r="O49" s="13">
        <v>56050</v>
      </c>
      <c r="P49" s="13">
        <v>59900</v>
      </c>
      <c r="Q49" s="13">
        <v>63800</v>
      </c>
      <c r="R49" s="14">
        <v>12690</v>
      </c>
      <c r="S49" s="14">
        <v>14520</v>
      </c>
      <c r="T49" s="14">
        <v>16320</v>
      </c>
      <c r="U49" s="14">
        <v>18120</v>
      </c>
      <c r="V49" s="14">
        <v>19590</v>
      </c>
      <c r="W49" s="14">
        <v>21030</v>
      </c>
      <c r="X49" s="14">
        <v>22470</v>
      </c>
      <c r="Y49" s="14">
        <v>23940</v>
      </c>
    </row>
    <row r="50" spans="1:25" x14ac:dyDescent="0.25">
      <c r="A50" s="15" t="s">
        <v>99</v>
      </c>
      <c r="B50" s="12">
        <v>27650</v>
      </c>
      <c r="C50" s="12">
        <v>31600</v>
      </c>
      <c r="D50" s="12">
        <v>35550</v>
      </c>
      <c r="E50" s="12">
        <v>39500</v>
      </c>
      <c r="F50" s="12">
        <v>42700</v>
      </c>
      <c r="G50" s="12">
        <v>45850</v>
      </c>
      <c r="H50" s="12">
        <v>49000</v>
      </c>
      <c r="I50" s="12">
        <v>52150</v>
      </c>
      <c r="J50" s="13">
        <v>44250</v>
      </c>
      <c r="K50" s="13">
        <v>50600</v>
      </c>
      <c r="L50" s="13">
        <v>56900</v>
      </c>
      <c r="M50" s="13">
        <v>63200</v>
      </c>
      <c r="N50" s="13">
        <v>68300</v>
      </c>
      <c r="O50" s="13">
        <v>73350</v>
      </c>
      <c r="P50" s="13">
        <v>78400</v>
      </c>
      <c r="Q50" s="13">
        <v>83450</v>
      </c>
      <c r="R50" s="14">
        <v>16590</v>
      </c>
      <c r="S50" s="14">
        <v>18960</v>
      </c>
      <c r="T50" s="14">
        <v>21330</v>
      </c>
      <c r="U50" s="14">
        <v>23700</v>
      </c>
      <c r="V50" s="14">
        <v>25620</v>
      </c>
      <c r="W50" s="14">
        <v>27510</v>
      </c>
      <c r="X50" s="14">
        <v>29400</v>
      </c>
      <c r="Y50" s="14">
        <v>31290</v>
      </c>
    </row>
    <row r="51" spans="1:25" x14ac:dyDescent="0.25">
      <c r="A51" s="18" t="s">
        <v>100</v>
      </c>
      <c r="B51" s="12">
        <v>22950</v>
      </c>
      <c r="C51" s="12">
        <v>26200</v>
      </c>
      <c r="D51" s="12">
        <v>29500</v>
      </c>
      <c r="E51" s="12">
        <v>32750</v>
      </c>
      <c r="F51" s="12">
        <v>35400</v>
      </c>
      <c r="G51" s="12">
        <v>38000</v>
      </c>
      <c r="H51" s="12">
        <v>40650</v>
      </c>
      <c r="I51" s="12">
        <v>43250</v>
      </c>
      <c r="J51" s="13">
        <v>36700</v>
      </c>
      <c r="K51" s="13">
        <v>41950</v>
      </c>
      <c r="L51" s="13">
        <v>47200</v>
      </c>
      <c r="M51" s="13">
        <v>52400</v>
      </c>
      <c r="N51" s="13">
        <v>56600</v>
      </c>
      <c r="O51" s="13">
        <v>60800</v>
      </c>
      <c r="P51" s="13">
        <v>65000</v>
      </c>
      <c r="Q51" s="13">
        <v>69200</v>
      </c>
      <c r="R51" s="14">
        <v>13770</v>
      </c>
      <c r="S51" s="14">
        <v>15720</v>
      </c>
      <c r="T51" s="14">
        <v>17700</v>
      </c>
      <c r="U51" s="14">
        <v>19650</v>
      </c>
      <c r="V51" s="14">
        <v>21240</v>
      </c>
      <c r="W51" s="14">
        <v>22800</v>
      </c>
      <c r="X51" s="14">
        <v>24390</v>
      </c>
      <c r="Y51" s="14">
        <v>25950</v>
      </c>
    </row>
    <row r="52" spans="1:25" x14ac:dyDescent="0.25">
      <c r="A52" s="18" t="s">
        <v>101</v>
      </c>
      <c r="B52" s="12">
        <v>21150</v>
      </c>
      <c r="C52" s="12">
        <v>24200</v>
      </c>
      <c r="D52" s="12">
        <v>27200</v>
      </c>
      <c r="E52" s="12">
        <v>30200</v>
      </c>
      <c r="F52" s="12">
        <v>32650</v>
      </c>
      <c r="G52" s="12">
        <v>35050</v>
      </c>
      <c r="H52" s="12">
        <v>37450</v>
      </c>
      <c r="I52" s="12">
        <v>39900</v>
      </c>
      <c r="J52" s="13">
        <v>33850</v>
      </c>
      <c r="K52" s="13">
        <v>38650</v>
      </c>
      <c r="L52" s="13">
        <v>43500</v>
      </c>
      <c r="M52" s="13">
        <v>48300</v>
      </c>
      <c r="N52" s="13">
        <v>52200</v>
      </c>
      <c r="O52" s="13">
        <v>56050</v>
      </c>
      <c r="P52" s="13">
        <v>59900</v>
      </c>
      <c r="Q52" s="13">
        <v>63800</v>
      </c>
      <c r="R52" s="14">
        <v>12690</v>
      </c>
      <c r="S52" s="14">
        <v>14520</v>
      </c>
      <c r="T52" s="14">
        <v>16320</v>
      </c>
      <c r="U52" s="14">
        <v>18120</v>
      </c>
      <c r="V52" s="14">
        <v>19590</v>
      </c>
      <c r="W52" s="14">
        <v>21030</v>
      </c>
      <c r="X52" s="14">
        <v>22470</v>
      </c>
      <c r="Y52" s="14">
        <v>23940</v>
      </c>
    </row>
    <row r="53" spans="1:25" x14ac:dyDescent="0.25">
      <c r="A53" s="16" t="s">
        <v>102</v>
      </c>
      <c r="B53" s="12">
        <v>23050</v>
      </c>
      <c r="C53" s="12">
        <v>26350</v>
      </c>
      <c r="D53" s="12">
        <v>29650</v>
      </c>
      <c r="E53" s="12">
        <v>32900</v>
      </c>
      <c r="F53" s="12">
        <v>35550</v>
      </c>
      <c r="G53" s="12">
        <v>38200</v>
      </c>
      <c r="H53" s="12">
        <v>40800</v>
      </c>
      <c r="I53" s="12">
        <v>43450</v>
      </c>
      <c r="J53" s="13">
        <v>36900</v>
      </c>
      <c r="K53" s="13">
        <v>42150</v>
      </c>
      <c r="L53" s="13">
        <v>47400</v>
      </c>
      <c r="M53" s="13">
        <v>52650</v>
      </c>
      <c r="N53" s="13">
        <v>56900</v>
      </c>
      <c r="O53" s="13">
        <v>61100</v>
      </c>
      <c r="P53" s="13">
        <v>65300</v>
      </c>
      <c r="Q53" s="13">
        <v>69500</v>
      </c>
      <c r="R53" s="14">
        <v>13830</v>
      </c>
      <c r="S53" s="14">
        <v>15810</v>
      </c>
      <c r="T53" s="14">
        <v>17790</v>
      </c>
      <c r="U53" s="14">
        <v>19740</v>
      </c>
      <c r="V53" s="14">
        <v>21330</v>
      </c>
      <c r="W53" s="14">
        <v>22920</v>
      </c>
      <c r="X53" s="14">
        <v>24480</v>
      </c>
      <c r="Y53" s="14">
        <v>26070</v>
      </c>
    </row>
    <row r="54" spans="1:25" x14ac:dyDescent="0.25">
      <c r="A54" s="16" t="s">
        <v>103</v>
      </c>
      <c r="B54" s="12">
        <v>23900</v>
      </c>
      <c r="C54" s="12">
        <v>27300</v>
      </c>
      <c r="D54" s="12">
        <v>30700</v>
      </c>
      <c r="E54" s="12">
        <v>34100</v>
      </c>
      <c r="F54" s="12">
        <v>36850</v>
      </c>
      <c r="G54" s="12">
        <v>39600</v>
      </c>
      <c r="H54" s="12">
        <v>42300</v>
      </c>
      <c r="I54" s="12">
        <v>45050</v>
      </c>
      <c r="J54" s="13">
        <v>38200</v>
      </c>
      <c r="K54" s="13">
        <v>43650</v>
      </c>
      <c r="L54" s="13">
        <v>49100</v>
      </c>
      <c r="M54" s="13">
        <v>54550</v>
      </c>
      <c r="N54" s="13">
        <v>58950</v>
      </c>
      <c r="O54" s="13">
        <v>63300</v>
      </c>
      <c r="P54" s="13">
        <v>67650</v>
      </c>
      <c r="Q54" s="13">
        <v>72050</v>
      </c>
      <c r="R54" s="14">
        <v>14340</v>
      </c>
      <c r="S54" s="14">
        <v>16380</v>
      </c>
      <c r="T54" s="14">
        <v>18420</v>
      </c>
      <c r="U54" s="14">
        <v>20460</v>
      </c>
      <c r="V54" s="14">
        <v>22110</v>
      </c>
      <c r="W54" s="14">
        <v>23760</v>
      </c>
      <c r="X54" s="14">
        <v>25380</v>
      </c>
      <c r="Y54" s="14">
        <v>27030</v>
      </c>
    </row>
    <row r="55" spans="1:25" x14ac:dyDescent="0.25">
      <c r="A55" s="18" t="s">
        <v>104</v>
      </c>
      <c r="B55" s="12">
        <v>23000</v>
      </c>
      <c r="C55" s="12">
        <v>26300</v>
      </c>
      <c r="D55" s="12">
        <v>29600</v>
      </c>
      <c r="E55" s="12">
        <v>32850</v>
      </c>
      <c r="F55" s="12">
        <v>35500</v>
      </c>
      <c r="G55" s="12">
        <v>38150</v>
      </c>
      <c r="H55" s="12">
        <v>40750</v>
      </c>
      <c r="I55" s="12">
        <v>43400</v>
      </c>
      <c r="J55" s="13">
        <v>36800</v>
      </c>
      <c r="K55" s="13">
        <v>42050</v>
      </c>
      <c r="L55" s="13">
        <v>47300</v>
      </c>
      <c r="M55" s="13">
        <v>52550</v>
      </c>
      <c r="N55" s="13">
        <v>56800</v>
      </c>
      <c r="O55" s="13">
        <v>61000</v>
      </c>
      <c r="P55" s="13">
        <v>65200</v>
      </c>
      <c r="Q55" s="13">
        <v>69400</v>
      </c>
      <c r="R55" s="14">
        <v>13800</v>
      </c>
      <c r="S55" s="14">
        <v>15780</v>
      </c>
      <c r="T55" s="14">
        <v>17760</v>
      </c>
      <c r="U55" s="14">
        <v>19710</v>
      </c>
      <c r="V55" s="14">
        <v>21300</v>
      </c>
      <c r="W55" s="14">
        <v>22890</v>
      </c>
      <c r="X55" s="14">
        <v>24450</v>
      </c>
      <c r="Y55" s="14">
        <v>26040</v>
      </c>
    </row>
    <row r="56" spans="1:25" x14ac:dyDescent="0.25">
      <c r="A56" s="15" t="s">
        <v>105</v>
      </c>
      <c r="B56" s="12">
        <v>21950</v>
      </c>
      <c r="C56" s="12">
        <v>25100</v>
      </c>
      <c r="D56" s="12">
        <v>28250</v>
      </c>
      <c r="E56" s="12">
        <v>31350</v>
      </c>
      <c r="F56" s="12">
        <v>33900</v>
      </c>
      <c r="G56" s="12">
        <v>36400</v>
      </c>
      <c r="H56" s="12">
        <v>38900</v>
      </c>
      <c r="I56" s="12">
        <v>41400</v>
      </c>
      <c r="J56" s="13">
        <v>35150</v>
      </c>
      <c r="K56" s="13">
        <v>40150</v>
      </c>
      <c r="L56" s="13">
        <v>45150</v>
      </c>
      <c r="M56" s="13">
        <v>50150</v>
      </c>
      <c r="N56" s="13">
        <v>54200</v>
      </c>
      <c r="O56" s="13">
        <v>58200</v>
      </c>
      <c r="P56" s="13">
        <v>62200</v>
      </c>
      <c r="Q56" s="13">
        <v>66200</v>
      </c>
      <c r="R56" s="14">
        <v>13170</v>
      </c>
      <c r="S56" s="14">
        <v>15060</v>
      </c>
      <c r="T56" s="14">
        <v>16950</v>
      </c>
      <c r="U56" s="14">
        <v>18810</v>
      </c>
      <c r="V56" s="14">
        <v>20340</v>
      </c>
      <c r="W56" s="14">
        <v>21840</v>
      </c>
      <c r="X56" s="14">
        <v>23340</v>
      </c>
      <c r="Y56" s="14">
        <v>24840</v>
      </c>
    </row>
    <row r="57" spans="1:25" x14ac:dyDescent="0.25">
      <c r="A57" s="11" t="s">
        <v>106</v>
      </c>
      <c r="B57" s="12">
        <v>22050</v>
      </c>
      <c r="C57" s="12">
        <v>25200</v>
      </c>
      <c r="D57" s="12">
        <v>28350</v>
      </c>
      <c r="E57" s="12">
        <v>31500</v>
      </c>
      <c r="F57" s="12">
        <v>34050</v>
      </c>
      <c r="G57" s="12">
        <v>36550</v>
      </c>
      <c r="H57" s="12">
        <v>39100</v>
      </c>
      <c r="I57" s="12">
        <v>41600</v>
      </c>
      <c r="J57" s="13">
        <v>35300</v>
      </c>
      <c r="K57" s="13">
        <v>40350</v>
      </c>
      <c r="L57" s="13">
        <v>45400</v>
      </c>
      <c r="M57" s="13">
        <v>50400</v>
      </c>
      <c r="N57" s="13">
        <v>54450</v>
      </c>
      <c r="O57" s="13">
        <v>58500</v>
      </c>
      <c r="P57" s="13">
        <v>62500</v>
      </c>
      <c r="Q57" s="13">
        <v>66550</v>
      </c>
      <c r="R57" s="14">
        <v>13230</v>
      </c>
      <c r="S57" s="14">
        <v>15120</v>
      </c>
      <c r="T57" s="14">
        <v>17010</v>
      </c>
      <c r="U57" s="14">
        <v>18900</v>
      </c>
      <c r="V57" s="14">
        <v>20430</v>
      </c>
      <c r="W57" s="14">
        <v>21930</v>
      </c>
      <c r="X57" s="14">
        <v>23460</v>
      </c>
      <c r="Y57" s="14">
        <v>24960</v>
      </c>
    </row>
    <row r="58" spans="1:25" x14ac:dyDescent="0.25">
      <c r="A58" s="11" t="s">
        <v>107</v>
      </c>
      <c r="B58" s="12">
        <v>26100</v>
      </c>
      <c r="C58" s="12">
        <v>29800</v>
      </c>
      <c r="D58" s="12">
        <v>33550</v>
      </c>
      <c r="E58" s="12">
        <v>37250</v>
      </c>
      <c r="F58" s="12">
        <v>40250</v>
      </c>
      <c r="G58" s="12">
        <v>43250</v>
      </c>
      <c r="H58" s="12">
        <v>46200</v>
      </c>
      <c r="I58" s="12">
        <v>49200</v>
      </c>
      <c r="J58" s="13">
        <v>41750</v>
      </c>
      <c r="K58" s="13">
        <v>47700</v>
      </c>
      <c r="L58" s="13">
        <v>53650</v>
      </c>
      <c r="M58" s="13">
        <v>59600</v>
      </c>
      <c r="N58" s="13">
        <v>64400</v>
      </c>
      <c r="O58" s="13">
        <v>69150</v>
      </c>
      <c r="P58" s="13">
        <v>73950</v>
      </c>
      <c r="Q58" s="13">
        <v>78700</v>
      </c>
      <c r="R58" s="14">
        <v>15660</v>
      </c>
      <c r="S58" s="14">
        <v>17880</v>
      </c>
      <c r="T58" s="14">
        <v>20130</v>
      </c>
      <c r="U58" s="14">
        <v>22350</v>
      </c>
      <c r="V58" s="14">
        <v>24150</v>
      </c>
      <c r="W58" s="14">
        <v>25950</v>
      </c>
      <c r="X58" s="14">
        <v>27720</v>
      </c>
      <c r="Y58" s="14">
        <v>29520</v>
      </c>
    </row>
    <row r="59" spans="1:25" x14ac:dyDescent="0.25">
      <c r="A59" s="19" t="s">
        <v>108</v>
      </c>
      <c r="B59" s="12">
        <v>21150</v>
      </c>
      <c r="C59" s="12">
        <v>24200</v>
      </c>
      <c r="D59" s="12">
        <v>27200</v>
      </c>
      <c r="E59" s="12">
        <v>30200</v>
      </c>
      <c r="F59" s="12">
        <v>32650</v>
      </c>
      <c r="G59" s="12">
        <v>35050</v>
      </c>
      <c r="H59" s="12">
        <v>37450</v>
      </c>
      <c r="I59" s="12">
        <v>39900</v>
      </c>
      <c r="J59" s="13">
        <v>33850</v>
      </c>
      <c r="K59" s="13">
        <v>38650</v>
      </c>
      <c r="L59" s="13">
        <v>43500</v>
      </c>
      <c r="M59" s="13">
        <v>48300</v>
      </c>
      <c r="N59" s="13">
        <v>52200</v>
      </c>
      <c r="O59" s="13">
        <v>56050</v>
      </c>
      <c r="P59" s="13">
        <v>59900</v>
      </c>
      <c r="Q59" s="13">
        <v>63800</v>
      </c>
      <c r="R59" s="14">
        <v>12690</v>
      </c>
      <c r="S59" s="14">
        <v>14520</v>
      </c>
      <c r="T59" s="14">
        <v>16320</v>
      </c>
      <c r="U59" s="14">
        <v>18120</v>
      </c>
      <c r="V59" s="14">
        <v>19590</v>
      </c>
      <c r="W59" s="14">
        <v>21030</v>
      </c>
      <c r="X59" s="14">
        <v>22470</v>
      </c>
      <c r="Y59" s="14">
        <v>23940</v>
      </c>
    </row>
    <row r="60" spans="1:25" x14ac:dyDescent="0.25">
      <c r="A60" s="15" t="s">
        <v>109</v>
      </c>
      <c r="B60" s="12">
        <v>25400</v>
      </c>
      <c r="C60" s="12">
        <v>29000</v>
      </c>
      <c r="D60" s="12">
        <v>32650</v>
      </c>
      <c r="E60" s="12">
        <v>36250</v>
      </c>
      <c r="F60" s="12">
        <v>39150</v>
      </c>
      <c r="G60" s="12">
        <v>42050</v>
      </c>
      <c r="H60" s="13">
        <v>44950</v>
      </c>
      <c r="I60" s="13">
        <v>47850</v>
      </c>
      <c r="J60" s="1">
        <v>40600</v>
      </c>
      <c r="K60" s="1">
        <v>46400</v>
      </c>
      <c r="L60" s="13">
        <v>52200</v>
      </c>
      <c r="M60" s="13">
        <v>58000</v>
      </c>
      <c r="N60" s="13">
        <v>62650</v>
      </c>
      <c r="O60" s="13">
        <v>67300</v>
      </c>
      <c r="P60" s="13">
        <v>71950</v>
      </c>
      <c r="Q60" s="13">
        <v>76600</v>
      </c>
      <c r="R60" s="14">
        <v>15240</v>
      </c>
      <c r="S60" s="14">
        <v>17400</v>
      </c>
      <c r="T60" s="14">
        <v>19590</v>
      </c>
      <c r="U60" s="14">
        <v>21750</v>
      </c>
      <c r="V60" s="14">
        <v>23490</v>
      </c>
      <c r="W60" s="14">
        <v>25230</v>
      </c>
      <c r="X60" s="14">
        <v>26970</v>
      </c>
      <c r="Y60" s="14">
        <v>28710</v>
      </c>
    </row>
    <row r="61" spans="1:25" x14ac:dyDescent="0.25">
      <c r="A61" s="18" t="s">
        <v>110</v>
      </c>
      <c r="B61" s="12">
        <v>21150</v>
      </c>
      <c r="C61" s="12">
        <v>24200</v>
      </c>
      <c r="D61" s="12">
        <v>27200</v>
      </c>
      <c r="E61" s="12">
        <v>30200</v>
      </c>
      <c r="F61" s="12">
        <v>32650</v>
      </c>
      <c r="G61" s="12">
        <v>35050</v>
      </c>
      <c r="H61" s="12">
        <v>37450</v>
      </c>
      <c r="I61" s="12">
        <v>39900</v>
      </c>
      <c r="J61" s="13">
        <v>33850</v>
      </c>
      <c r="K61" s="13">
        <v>38650</v>
      </c>
      <c r="L61" s="13">
        <v>43500</v>
      </c>
      <c r="M61" s="13">
        <v>48300</v>
      </c>
      <c r="N61" s="13">
        <v>52200</v>
      </c>
      <c r="O61" s="13">
        <v>56050</v>
      </c>
      <c r="P61" s="13">
        <v>59900</v>
      </c>
      <c r="Q61" s="13">
        <v>63800</v>
      </c>
      <c r="R61" s="14">
        <v>12690</v>
      </c>
      <c r="S61" s="14">
        <v>14520</v>
      </c>
      <c r="T61" s="14">
        <v>16320</v>
      </c>
      <c r="U61" s="14">
        <v>18120</v>
      </c>
      <c r="V61" s="14">
        <v>19590</v>
      </c>
      <c r="W61" s="14">
        <v>21030</v>
      </c>
      <c r="X61" s="14">
        <v>22470</v>
      </c>
      <c r="Y61" s="14">
        <v>23940</v>
      </c>
    </row>
    <row r="62" spans="1:25" x14ac:dyDescent="0.25">
      <c r="A62" s="18" t="s">
        <v>111</v>
      </c>
      <c r="B62" s="12">
        <v>21150</v>
      </c>
      <c r="C62" s="12">
        <v>24200</v>
      </c>
      <c r="D62" s="12">
        <v>27200</v>
      </c>
      <c r="E62" s="12">
        <v>30200</v>
      </c>
      <c r="F62" s="12">
        <v>32650</v>
      </c>
      <c r="G62" s="12">
        <v>35050</v>
      </c>
      <c r="H62" s="12">
        <v>37450</v>
      </c>
      <c r="I62" s="12">
        <v>39900</v>
      </c>
      <c r="J62" s="13">
        <v>33850</v>
      </c>
      <c r="K62" s="13">
        <v>38650</v>
      </c>
      <c r="L62" s="13">
        <v>43500</v>
      </c>
      <c r="M62" s="13">
        <v>48300</v>
      </c>
      <c r="N62" s="13">
        <v>52200</v>
      </c>
      <c r="O62" s="13">
        <v>56050</v>
      </c>
      <c r="P62" s="13">
        <v>59900</v>
      </c>
      <c r="Q62" s="13">
        <v>63800</v>
      </c>
      <c r="R62" s="14">
        <v>12690</v>
      </c>
      <c r="S62" s="14">
        <v>14520</v>
      </c>
      <c r="T62" s="14">
        <v>16320</v>
      </c>
      <c r="U62" s="14">
        <v>18120</v>
      </c>
      <c r="V62" s="14">
        <v>19590</v>
      </c>
      <c r="W62" s="14">
        <v>21030</v>
      </c>
      <c r="X62" s="14">
        <v>22470</v>
      </c>
      <c r="Y62" s="14">
        <v>23940</v>
      </c>
    </row>
    <row r="63" spans="1:25" x14ac:dyDescent="0.25">
      <c r="A63" s="19" t="s">
        <v>112</v>
      </c>
      <c r="B63" s="12">
        <v>21250</v>
      </c>
      <c r="C63" s="12">
        <v>24300</v>
      </c>
      <c r="D63" s="12">
        <v>27350</v>
      </c>
      <c r="E63" s="12">
        <v>30350</v>
      </c>
      <c r="F63" s="12">
        <v>32800</v>
      </c>
      <c r="G63" s="12">
        <v>35250</v>
      </c>
      <c r="H63" s="12">
        <v>37650</v>
      </c>
      <c r="I63" s="12">
        <v>40100</v>
      </c>
      <c r="J63" s="13">
        <v>34000</v>
      </c>
      <c r="K63" s="13">
        <v>38850</v>
      </c>
      <c r="L63" s="13">
        <v>43700</v>
      </c>
      <c r="M63" s="13">
        <v>48550</v>
      </c>
      <c r="N63" s="13">
        <v>52450</v>
      </c>
      <c r="O63" s="13">
        <v>56350</v>
      </c>
      <c r="P63" s="13">
        <v>60250</v>
      </c>
      <c r="Q63" s="13">
        <v>64100</v>
      </c>
      <c r="R63" s="14">
        <v>12750</v>
      </c>
      <c r="S63" s="14">
        <v>14580</v>
      </c>
      <c r="T63" s="14">
        <v>16410</v>
      </c>
      <c r="U63" s="14">
        <v>18210</v>
      </c>
      <c r="V63" s="14">
        <v>19680</v>
      </c>
      <c r="W63" s="14">
        <v>21150</v>
      </c>
      <c r="X63" s="14">
        <v>22590</v>
      </c>
      <c r="Y63" s="14">
        <v>24060</v>
      </c>
    </row>
    <row r="64" spans="1:25" x14ac:dyDescent="0.25">
      <c r="A64" s="15" t="s">
        <v>113</v>
      </c>
      <c r="B64" s="12">
        <v>27650</v>
      </c>
      <c r="C64" s="12">
        <v>31600</v>
      </c>
      <c r="D64" s="12">
        <v>35550</v>
      </c>
      <c r="E64" s="12">
        <v>39500</v>
      </c>
      <c r="F64" s="12">
        <v>42700</v>
      </c>
      <c r="G64" s="12">
        <v>45850</v>
      </c>
      <c r="H64" s="12">
        <v>49000</v>
      </c>
      <c r="I64" s="12">
        <v>52150</v>
      </c>
      <c r="J64" s="13">
        <v>44250</v>
      </c>
      <c r="K64" s="13">
        <v>50600</v>
      </c>
      <c r="L64" s="13">
        <v>56900</v>
      </c>
      <c r="M64" s="13">
        <v>63200</v>
      </c>
      <c r="N64" s="13">
        <v>68300</v>
      </c>
      <c r="O64" s="13">
        <v>73350</v>
      </c>
      <c r="P64" s="13">
        <v>78400</v>
      </c>
      <c r="Q64" s="13">
        <v>83450</v>
      </c>
      <c r="R64" s="14">
        <v>16590</v>
      </c>
      <c r="S64" s="14">
        <v>18960</v>
      </c>
      <c r="T64" s="14">
        <v>21330</v>
      </c>
      <c r="U64" s="14">
        <v>23700</v>
      </c>
      <c r="V64" s="14">
        <v>25620</v>
      </c>
      <c r="W64" s="14">
        <v>27510</v>
      </c>
      <c r="X64" s="14">
        <v>29400</v>
      </c>
      <c r="Y64" s="14">
        <v>31290</v>
      </c>
    </row>
    <row r="65" spans="1:25" x14ac:dyDescent="0.25">
      <c r="A65" s="15" t="s">
        <v>114</v>
      </c>
      <c r="B65" s="12">
        <v>29200</v>
      </c>
      <c r="C65" s="12">
        <v>33400</v>
      </c>
      <c r="D65" s="12">
        <v>37550</v>
      </c>
      <c r="E65" s="12">
        <v>41700</v>
      </c>
      <c r="F65" s="12">
        <v>45050</v>
      </c>
      <c r="G65" s="12">
        <v>48400</v>
      </c>
      <c r="H65" s="12">
        <v>51750</v>
      </c>
      <c r="I65" s="12">
        <v>55050</v>
      </c>
      <c r="J65" s="13">
        <v>46700</v>
      </c>
      <c r="K65" s="13">
        <v>53400</v>
      </c>
      <c r="L65" s="13">
        <v>60050</v>
      </c>
      <c r="M65" s="13">
        <v>66700</v>
      </c>
      <c r="N65" s="13">
        <v>72050</v>
      </c>
      <c r="O65" s="13">
        <v>77400</v>
      </c>
      <c r="P65" s="13">
        <v>82750</v>
      </c>
      <c r="Q65" s="13">
        <v>88050</v>
      </c>
      <c r="R65" s="14">
        <v>17520</v>
      </c>
      <c r="S65" s="14">
        <v>20040</v>
      </c>
      <c r="T65" s="14">
        <v>22530</v>
      </c>
      <c r="U65" s="14">
        <v>25020</v>
      </c>
      <c r="V65" s="14">
        <v>27030</v>
      </c>
      <c r="W65" s="14">
        <v>29040</v>
      </c>
      <c r="X65" s="14">
        <v>31050</v>
      </c>
      <c r="Y65" s="14">
        <v>33030</v>
      </c>
    </row>
    <row r="66" spans="1:25" x14ac:dyDescent="0.25">
      <c r="A66" s="15" t="s">
        <v>115</v>
      </c>
      <c r="B66" s="12">
        <v>26450</v>
      </c>
      <c r="C66" s="12">
        <v>30200</v>
      </c>
      <c r="D66" s="12">
        <v>34000</v>
      </c>
      <c r="E66" s="12">
        <v>37750</v>
      </c>
      <c r="F66" s="12">
        <v>40800</v>
      </c>
      <c r="G66" s="12">
        <v>43800</v>
      </c>
      <c r="H66" s="12">
        <v>46850</v>
      </c>
      <c r="I66" s="12">
        <v>49850</v>
      </c>
      <c r="J66" s="13">
        <v>42300</v>
      </c>
      <c r="K66" s="13">
        <v>48350</v>
      </c>
      <c r="L66" s="13">
        <v>54400</v>
      </c>
      <c r="M66" s="13">
        <v>60400</v>
      </c>
      <c r="N66" s="13">
        <v>65250</v>
      </c>
      <c r="O66" s="13">
        <v>70100</v>
      </c>
      <c r="P66" s="13">
        <v>74900</v>
      </c>
      <c r="Q66" s="13">
        <v>79750</v>
      </c>
      <c r="R66" s="14">
        <v>15870</v>
      </c>
      <c r="S66" s="14">
        <v>18120</v>
      </c>
      <c r="T66" s="14">
        <v>20400</v>
      </c>
      <c r="U66" s="14">
        <v>22650</v>
      </c>
      <c r="V66" s="14">
        <v>24480</v>
      </c>
      <c r="W66" s="14">
        <v>26280</v>
      </c>
      <c r="X66" s="14">
        <v>28110</v>
      </c>
      <c r="Y66" s="14">
        <v>29910</v>
      </c>
    </row>
    <row r="67" spans="1:25" x14ac:dyDescent="0.25">
      <c r="A67" s="15" t="s">
        <v>116</v>
      </c>
      <c r="B67" s="12">
        <v>23500</v>
      </c>
      <c r="C67" s="12">
        <v>26850</v>
      </c>
      <c r="D67" s="12">
        <v>30200</v>
      </c>
      <c r="E67" s="12">
        <v>33550</v>
      </c>
      <c r="F67" s="12">
        <v>36250</v>
      </c>
      <c r="G67" s="12">
        <v>38950</v>
      </c>
      <c r="H67" s="12">
        <v>41650</v>
      </c>
      <c r="I67" s="12">
        <v>44300</v>
      </c>
      <c r="J67" s="13">
        <v>37600</v>
      </c>
      <c r="K67" s="13">
        <v>43000</v>
      </c>
      <c r="L67" s="13">
        <v>48350</v>
      </c>
      <c r="M67" s="13">
        <v>53700</v>
      </c>
      <c r="N67" s="13">
        <v>58000</v>
      </c>
      <c r="O67" s="13">
        <v>62300</v>
      </c>
      <c r="P67" s="13">
        <v>66600</v>
      </c>
      <c r="Q67" s="13">
        <v>70900</v>
      </c>
      <c r="R67" s="14">
        <v>14100</v>
      </c>
      <c r="S67" s="14">
        <v>16110</v>
      </c>
      <c r="T67" s="14">
        <v>18120</v>
      </c>
      <c r="U67" s="14">
        <v>20130</v>
      </c>
      <c r="V67" s="14">
        <v>21750</v>
      </c>
      <c r="W67" s="14">
        <v>23370</v>
      </c>
      <c r="X67" s="14">
        <v>24990</v>
      </c>
      <c r="Y67" s="14">
        <v>26580</v>
      </c>
    </row>
    <row r="68" spans="1:25" x14ac:dyDescent="0.25">
      <c r="A68" s="11" t="s">
        <v>117</v>
      </c>
      <c r="B68" s="12">
        <v>26100</v>
      </c>
      <c r="C68" s="12">
        <v>29800</v>
      </c>
      <c r="D68" s="12">
        <v>33550</v>
      </c>
      <c r="E68" s="12">
        <v>37250</v>
      </c>
      <c r="F68" s="12">
        <v>40250</v>
      </c>
      <c r="G68" s="12">
        <v>43250</v>
      </c>
      <c r="H68" s="12">
        <v>46200</v>
      </c>
      <c r="I68" s="12">
        <v>49200</v>
      </c>
      <c r="J68" s="13">
        <v>41750</v>
      </c>
      <c r="K68" s="13">
        <v>47700</v>
      </c>
      <c r="L68" s="13">
        <v>53650</v>
      </c>
      <c r="M68" s="13">
        <v>59600</v>
      </c>
      <c r="N68" s="13">
        <v>64400</v>
      </c>
      <c r="O68" s="13">
        <v>69150</v>
      </c>
      <c r="P68" s="13">
        <v>73950</v>
      </c>
      <c r="Q68" s="13">
        <v>78700</v>
      </c>
      <c r="R68" s="14">
        <v>15660</v>
      </c>
      <c r="S68" s="14">
        <v>17880</v>
      </c>
      <c r="T68" s="14">
        <v>20130</v>
      </c>
      <c r="U68" s="14">
        <v>22350</v>
      </c>
      <c r="V68" s="14">
        <v>24150</v>
      </c>
      <c r="W68" s="14">
        <v>25950</v>
      </c>
      <c r="X68" s="14">
        <v>27720</v>
      </c>
      <c r="Y68" s="14">
        <v>29520</v>
      </c>
    </row>
    <row r="69" spans="1:25" x14ac:dyDescent="0.25">
      <c r="A69" s="19" t="s">
        <v>118</v>
      </c>
      <c r="B69" s="12">
        <v>21150</v>
      </c>
      <c r="C69" s="12">
        <v>24200</v>
      </c>
      <c r="D69" s="12">
        <v>27200</v>
      </c>
      <c r="E69" s="12">
        <v>30200</v>
      </c>
      <c r="F69" s="12">
        <v>32650</v>
      </c>
      <c r="G69" s="12">
        <v>35050</v>
      </c>
      <c r="H69" s="12">
        <v>37450</v>
      </c>
      <c r="I69" s="12">
        <v>39900</v>
      </c>
      <c r="J69" s="13">
        <v>33850</v>
      </c>
      <c r="K69" s="13">
        <v>38650</v>
      </c>
      <c r="L69" s="13">
        <v>43500</v>
      </c>
      <c r="M69" s="13">
        <v>48300</v>
      </c>
      <c r="N69" s="13">
        <v>52200</v>
      </c>
      <c r="O69" s="13">
        <v>56050</v>
      </c>
      <c r="P69" s="13">
        <v>59900</v>
      </c>
      <c r="Q69" s="13">
        <v>63800</v>
      </c>
      <c r="R69" s="14">
        <v>12690</v>
      </c>
      <c r="S69" s="14">
        <v>14520</v>
      </c>
      <c r="T69" s="14">
        <v>16320</v>
      </c>
      <c r="U69" s="14">
        <v>18120</v>
      </c>
      <c r="V69" s="14">
        <v>19590</v>
      </c>
      <c r="W69" s="14">
        <v>21030</v>
      </c>
      <c r="X69" s="14">
        <v>22470</v>
      </c>
      <c r="Y69" s="14">
        <v>23940</v>
      </c>
    </row>
    <row r="70" spans="1:25" x14ac:dyDescent="0.25">
      <c r="A70" s="18" t="s">
        <v>119</v>
      </c>
      <c r="B70" s="12">
        <v>23200</v>
      </c>
      <c r="C70" s="12">
        <v>26500</v>
      </c>
      <c r="D70" s="12">
        <v>29800</v>
      </c>
      <c r="E70" s="12">
        <v>33100</v>
      </c>
      <c r="F70" s="12">
        <v>35750</v>
      </c>
      <c r="G70" s="12">
        <v>38400</v>
      </c>
      <c r="H70" s="12">
        <v>41050</v>
      </c>
      <c r="I70" s="12">
        <v>43700</v>
      </c>
      <c r="J70" s="13">
        <v>37100</v>
      </c>
      <c r="K70" s="13">
        <v>42400</v>
      </c>
      <c r="L70" s="13">
        <v>47700</v>
      </c>
      <c r="M70" s="13">
        <v>52950</v>
      </c>
      <c r="N70" s="13">
        <v>57200</v>
      </c>
      <c r="O70" s="13">
        <v>61450</v>
      </c>
      <c r="P70" s="13">
        <v>65700</v>
      </c>
      <c r="Q70" s="13">
        <v>69900</v>
      </c>
      <c r="R70" s="14">
        <v>13920</v>
      </c>
      <c r="S70" s="14">
        <v>15900</v>
      </c>
      <c r="T70" s="14">
        <v>17880</v>
      </c>
      <c r="U70" s="14">
        <v>19860</v>
      </c>
      <c r="V70" s="14">
        <v>21450</v>
      </c>
      <c r="W70" s="14">
        <v>23040</v>
      </c>
      <c r="X70" s="14">
        <v>24630</v>
      </c>
      <c r="Y70" s="14">
        <v>26220</v>
      </c>
    </row>
    <row r="71" spans="1:25" x14ac:dyDescent="0.25">
      <c r="A71" s="18" t="s">
        <v>120</v>
      </c>
      <c r="B71" s="12">
        <v>21150</v>
      </c>
      <c r="C71" s="12">
        <v>24200</v>
      </c>
      <c r="D71" s="12">
        <v>27200</v>
      </c>
      <c r="E71" s="12">
        <v>30200</v>
      </c>
      <c r="F71" s="12">
        <v>32650</v>
      </c>
      <c r="G71" s="12">
        <v>35050</v>
      </c>
      <c r="H71" s="12">
        <v>37450</v>
      </c>
      <c r="I71" s="12">
        <v>39900</v>
      </c>
      <c r="J71" s="13">
        <v>33850</v>
      </c>
      <c r="K71" s="13">
        <v>38650</v>
      </c>
      <c r="L71" s="13">
        <v>43500</v>
      </c>
      <c r="M71" s="13">
        <v>48300</v>
      </c>
      <c r="N71" s="13">
        <v>52200</v>
      </c>
      <c r="O71" s="13">
        <v>56050</v>
      </c>
      <c r="P71" s="13">
        <v>59900</v>
      </c>
      <c r="Q71" s="13">
        <v>63800</v>
      </c>
      <c r="R71" s="14">
        <v>12690</v>
      </c>
      <c r="S71" s="14">
        <v>14520</v>
      </c>
      <c r="T71" s="14">
        <v>16320</v>
      </c>
      <c r="U71" s="14">
        <v>18120</v>
      </c>
      <c r="V71" s="14">
        <v>19590</v>
      </c>
      <c r="W71" s="14">
        <v>21030</v>
      </c>
      <c r="X71" s="14">
        <v>22470</v>
      </c>
      <c r="Y71" s="14">
        <v>23940</v>
      </c>
    </row>
    <row r="72" spans="1:25" x14ac:dyDescent="0.25">
      <c r="A72" s="18" t="s">
        <v>121</v>
      </c>
      <c r="B72" s="12">
        <v>25100</v>
      </c>
      <c r="C72" s="12">
        <v>28650</v>
      </c>
      <c r="D72" s="12">
        <v>32250</v>
      </c>
      <c r="E72" s="12">
        <v>35800</v>
      </c>
      <c r="F72" s="12">
        <v>38700</v>
      </c>
      <c r="G72" s="12">
        <v>41550</v>
      </c>
      <c r="H72" s="12">
        <v>44400</v>
      </c>
      <c r="I72" s="12">
        <v>47300</v>
      </c>
      <c r="J72" s="13">
        <v>40150</v>
      </c>
      <c r="K72" s="13">
        <v>45850</v>
      </c>
      <c r="L72" s="13">
        <v>51600</v>
      </c>
      <c r="M72" s="13">
        <v>57300</v>
      </c>
      <c r="N72" s="13">
        <v>61900</v>
      </c>
      <c r="O72" s="13">
        <v>66500</v>
      </c>
      <c r="P72" s="13">
        <v>71100</v>
      </c>
      <c r="Q72" s="13">
        <v>75650</v>
      </c>
      <c r="R72" s="14">
        <v>15060</v>
      </c>
      <c r="S72" s="14">
        <v>17190</v>
      </c>
      <c r="T72" s="14">
        <v>19350</v>
      </c>
      <c r="U72" s="14">
        <v>21480</v>
      </c>
      <c r="V72" s="14">
        <v>23220</v>
      </c>
      <c r="W72" s="14">
        <v>24930</v>
      </c>
      <c r="X72" s="14">
        <v>26640</v>
      </c>
      <c r="Y72" s="14">
        <v>28380</v>
      </c>
    </row>
    <row r="73" spans="1:25" x14ac:dyDescent="0.25">
      <c r="A73" s="15" t="s">
        <v>122</v>
      </c>
      <c r="B73" s="12">
        <v>25400</v>
      </c>
      <c r="C73" s="12">
        <v>29000</v>
      </c>
      <c r="D73" s="12">
        <v>32650</v>
      </c>
      <c r="E73" s="12">
        <v>36250</v>
      </c>
      <c r="F73" s="12">
        <v>39150</v>
      </c>
      <c r="G73" s="12">
        <v>42050</v>
      </c>
      <c r="H73" s="13">
        <v>44950</v>
      </c>
      <c r="I73" s="13">
        <v>47850</v>
      </c>
      <c r="J73" s="1">
        <v>40600</v>
      </c>
      <c r="K73" s="1">
        <v>46400</v>
      </c>
      <c r="L73" s="13">
        <v>52200</v>
      </c>
      <c r="M73" s="13">
        <v>58000</v>
      </c>
      <c r="N73" s="13">
        <v>62650</v>
      </c>
      <c r="O73" s="13">
        <v>67300</v>
      </c>
      <c r="P73" s="13">
        <v>71950</v>
      </c>
      <c r="Q73" s="13">
        <v>76600</v>
      </c>
      <c r="R73" s="14">
        <v>15240</v>
      </c>
      <c r="S73" s="14">
        <v>17400</v>
      </c>
      <c r="T73" s="14">
        <v>19590</v>
      </c>
      <c r="U73" s="14">
        <v>21750</v>
      </c>
      <c r="V73" s="14">
        <v>23490</v>
      </c>
      <c r="W73" s="14">
        <v>25230</v>
      </c>
      <c r="X73" s="14">
        <v>26970</v>
      </c>
      <c r="Y73" s="14">
        <v>28710</v>
      </c>
    </row>
    <row r="74" spans="1:25" x14ac:dyDescent="0.25">
      <c r="A74" s="18" t="s">
        <v>123</v>
      </c>
      <c r="B74" s="12">
        <v>21150</v>
      </c>
      <c r="C74" s="12">
        <v>24200</v>
      </c>
      <c r="D74" s="12">
        <v>27200</v>
      </c>
      <c r="E74" s="12">
        <v>30200</v>
      </c>
      <c r="F74" s="12">
        <v>32650</v>
      </c>
      <c r="G74" s="12">
        <v>35050</v>
      </c>
      <c r="H74" s="12">
        <v>37450</v>
      </c>
      <c r="I74" s="12">
        <v>39900</v>
      </c>
      <c r="J74" s="13">
        <v>33850</v>
      </c>
      <c r="K74" s="13">
        <v>38650</v>
      </c>
      <c r="L74" s="13">
        <v>43500</v>
      </c>
      <c r="M74" s="13">
        <v>48300</v>
      </c>
      <c r="N74" s="13">
        <v>52200</v>
      </c>
      <c r="O74" s="13">
        <v>56050</v>
      </c>
      <c r="P74" s="13">
        <v>59900</v>
      </c>
      <c r="Q74" s="13">
        <v>63800</v>
      </c>
      <c r="R74" s="14">
        <v>12690</v>
      </c>
      <c r="S74" s="14">
        <v>14520</v>
      </c>
      <c r="T74" s="14">
        <v>16320</v>
      </c>
      <c r="U74" s="14">
        <v>18120</v>
      </c>
      <c r="V74" s="14">
        <v>19590</v>
      </c>
      <c r="W74" s="14">
        <v>21030</v>
      </c>
      <c r="X74" s="14">
        <v>22470</v>
      </c>
      <c r="Y74" s="14">
        <v>23940</v>
      </c>
    </row>
    <row r="75" spans="1:25" x14ac:dyDescent="0.25">
      <c r="A75" s="15" t="s">
        <v>124</v>
      </c>
      <c r="B75" s="12">
        <v>24350</v>
      </c>
      <c r="C75" s="12">
        <v>27800</v>
      </c>
      <c r="D75" s="12">
        <v>31300</v>
      </c>
      <c r="E75" s="12">
        <v>34750</v>
      </c>
      <c r="F75" s="12">
        <v>37550</v>
      </c>
      <c r="G75" s="12">
        <v>40350</v>
      </c>
      <c r="H75" s="12">
        <v>43100</v>
      </c>
      <c r="I75" s="12">
        <v>45900</v>
      </c>
      <c r="J75" s="13">
        <v>38950</v>
      </c>
      <c r="K75" s="13">
        <v>44500</v>
      </c>
      <c r="L75" s="13">
        <v>50050</v>
      </c>
      <c r="M75" s="13">
        <v>55600</v>
      </c>
      <c r="N75" s="13">
        <v>60050</v>
      </c>
      <c r="O75" s="13">
        <v>64500</v>
      </c>
      <c r="P75" s="13">
        <v>68950</v>
      </c>
      <c r="Q75" s="13">
        <v>73400</v>
      </c>
      <c r="R75" s="14">
        <v>14610</v>
      </c>
      <c r="S75" s="14">
        <v>16680</v>
      </c>
      <c r="T75" s="14">
        <v>18780</v>
      </c>
      <c r="U75" s="14">
        <v>20850</v>
      </c>
      <c r="V75" s="14">
        <v>22530</v>
      </c>
      <c r="W75" s="14">
        <v>24210</v>
      </c>
      <c r="X75" s="14">
        <v>25860</v>
      </c>
      <c r="Y75" s="14">
        <v>27540</v>
      </c>
    </row>
    <row r="76" spans="1:25" x14ac:dyDescent="0.25">
      <c r="A76" s="18" t="s">
        <v>125</v>
      </c>
      <c r="B76" s="12">
        <v>21150</v>
      </c>
      <c r="C76" s="12">
        <v>24200</v>
      </c>
      <c r="D76" s="12">
        <v>27200</v>
      </c>
      <c r="E76" s="12">
        <v>30200</v>
      </c>
      <c r="F76" s="12">
        <v>32650</v>
      </c>
      <c r="G76" s="12">
        <v>35050</v>
      </c>
      <c r="H76" s="12">
        <v>37450</v>
      </c>
      <c r="I76" s="12">
        <v>39900</v>
      </c>
      <c r="J76" s="13">
        <v>33850</v>
      </c>
      <c r="K76" s="13">
        <v>38650</v>
      </c>
      <c r="L76" s="13">
        <v>43500</v>
      </c>
      <c r="M76" s="13">
        <v>48300</v>
      </c>
      <c r="N76" s="13">
        <v>52200</v>
      </c>
      <c r="O76" s="13">
        <v>56050</v>
      </c>
      <c r="P76" s="13">
        <v>59900</v>
      </c>
      <c r="Q76" s="13">
        <v>63800</v>
      </c>
      <c r="R76" s="14">
        <v>12690</v>
      </c>
      <c r="S76" s="14">
        <v>14520</v>
      </c>
      <c r="T76" s="14">
        <v>16320</v>
      </c>
      <c r="U76" s="14">
        <v>18120</v>
      </c>
      <c r="V76" s="14">
        <v>19590</v>
      </c>
      <c r="W76" s="14">
        <v>21030</v>
      </c>
      <c r="X76" s="14">
        <v>22470</v>
      </c>
      <c r="Y76" s="14">
        <v>23940</v>
      </c>
    </row>
    <row r="77" spans="1:25" x14ac:dyDescent="0.25">
      <c r="A77" s="18" t="s">
        <v>126</v>
      </c>
      <c r="B77" s="12">
        <v>21150</v>
      </c>
      <c r="C77" s="12">
        <v>24200</v>
      </c>
      <c r="D77" s="12">
        <v>27200</v>
      </c>
      <c r="E77" s="12">
        <v>30200</v>
      </c>
      <c r="F77" s="12">
        <v>32650</v>
      </c>
      <c r="G77" s="12">
        <v>35050</v>
      </c>
      <c r="H77" s="12">
        <v>37450</v>
      </c>
      <c r="I77" s="12">
        <v>39900</v>
      </c>
      <c r="J77" s="13">
        <v>33850</v>
      </c>
      <c r="K77" s="13">
        <v>38650</v>
      </c>
      <c r="L77" s="13">
        <v>43500</v>
      </c>
      <c r="M77" s="13">
        <v>48300</v>
      </c>
      <c r="N77" s="13">
        <v>52200</v>
      </c>
      <c r="O77" s="13">
        <v>56050</v>
      </c>
      <c r="P77" s="13">
        <v>59900</v>
      </c>
      <c r="Q77" s="13">
        <v>63800</v>
      </c>
      <c r="R77" s="14">
        <v>12690</v>
      </c>
      <c r="S77" s="14">
        <v>14520</v>
      </c>
      <c r="T77" s="14">
        <v>16320</v>
      </c>
      <c r="U77" s="14">
        <v>18120</v>
      </c>
      <c r="V77" s="14">
        <v>19590</v>
      </c>
      <c r="W77" s="14">
        <v>21030</v>
      </c>
      <c r="X77" s="14">
        <v>22470</v>
      </c>
      <c r="Y77" s="14">
        <v>23940</v>
      </c>
    </row>
    <row r="78" spans="1:25" x14ac:dyDescent="0.25">
      <c r="A78" s="18" t="s">
        <v>127</v>
      </c>
      <c r="B78" s="12">
        <v>21150</v>
      </c>
      <c r="C78" s="12">
        <v>24200</v>
      </c>
      <c r="D78" s="12">
        <v>27200</v>
      </c>
      <c r="E78" s="12">
        <v>30200</v>
      </c>
      <c r="F78" s="12">
        <v>32650</v>
      </c>
      <c r="G78" s="12">
        <v>35050</v>
      </c>
      <c r="H78" s="12">
        <v>37450</v>
      </c>
      <c r="I78" s="12">
        <v>39900</v>
      </c>
      <c r="J78" s="13">
        <v>33850</v>
      </c>
      <c r="K78" s="13">
        <v>38650</v>
      </c>
      <c r="L78" s="13">
        <v>43500</v>
      </c>
      <c r="M78" s="13">
        <v>48300</v>
      </c>
      <c r="N78" s="13">
        <v>52200</v>
      </c>
      <c r="O78" s="13">
        <v>56050</v>
      </c>
      <c r="P78" s="13">
        <v>59900</v>
      </c>
      <c r="Q78" s="13">
        <v>63800</v>
      </c>
      <c r="R78" s="14">
        <v>12690</v>
      </c>
      <c r="S78" s="14">
        <v>14520</v>
      </c>
      <c r="T78" s="14">
        <v>16320</v>
      </c>
      <c r="U78" s="14">
        <v>18120</v>
      </c>
      <c r="V78" s="14">
        <v>19590</v>
      </c>
      <c r="W78" s="14">
        <v>21030</v>
      </c>
      <c r="X78" s="14">
        <v>22470</v>
      </c>
      <c r="Y78" s="14">
        <v>23940</v>
      </c>
    </row>
    <row r="79" spans="1:25" x14ac:dyDescent="0.25">
      <c r="A79" s="18" t="s">
        <v>128</v>
      </c>
      <c r="B79" s="12">
        <v>24900</v>
      </c>
      <c r="C79" s="12">
        <v>28450</v>
      </c>
      <c r="D79" s="12">
        <v>32000</v>
      </c>
      <c r="E79" s="12">
        <v>35550</v>
      </c>
      <c r="F79" s="12">
        <v>38400</v>
      </c>
      <c r="G79" s="12">
        <v>41250</v>
      </c>
      <c r="H79" s="12">
        <v>44100</v>
      </c>
      <c r="I79" s="12">
        <v>46950</v>
      </c>
      <c r="J79" s="13">
        <v>39850</v>
      </c>
      <c r="K79" s="13">
        <v>45550</v>
      </c>
      <c r="L79" s="13">
        <v>51250</v>
      </c>
      <c r="M79" s="13">
        <v>56900</v>
      </c>
      <c r="N79" s="13">
        <v>61500</v>
      </c>
      <c r="O79" s="13">
        <v>66050</v>
      </c>
      <c r="P79" s="13">
        <v>70600</v>
      </c>
      <c r="Q79" s="13">
        <v>75150</v>
      </c>
      <c r="R79" s="14">
        <v>14940</v>
      </c>
      <c r="S79" s="14">
        <v>17070</v>
      </c>
      <c r="T79" s="14">
        <v>19200</v>
      </c>
      <c r="U79" s="14">
        <v>21330</v>
      </c>
      <c r="V79" s="14">
        <v>23040</v>
      </c>
      <c r="W79" s="14">
        <v>24750</v>
      </c>
      <c r="X79" s="14">
        <v>26460</v>
      </c>
      <c r="Y79" s="14">
        <v>28170</v>
      </c>
    </row>
    <row r="80" spans="1:25" x14ac:dyDescent="0.25">
      <c r="A80" s="18" t="s">
        <v>129</v>
      </c>
      <c r="B80" s="12">
        <v>22250</v>
      </c>
      <c r="C80" s="12">
        <v>25400</v>
      </c>
      <c r="D80" s="12">
        <v>28600</v>
      </c>
      <c r="E80" s="12">
        <v>31750</v>
      </c>
      <c r="F80" s="12">
        <v>34300</v>
      </c>
      <c r="G80" s="12">
        <v>36850</v>
      </c>
      <c r="H80" s="12">
        <v>39400</v>
      </c>
      <c r="I80" s="12">
        <v>41950</v>
      </c>
      <c r="J80" s="13">
        <v>35600</v>
      </c>
      <c r="K80" s="13">
        <v>40650</v>
      </c>
      <c r="L80" s="13">
        <v>45750</v>
      </c>
      <c r="M80" s="13">
        <v>50800</v>
      </c>
      <c r="N80" s="13">
        <v>54900</v>
      </c>
      <c r="O80" s="13">
        <v>58950</v>
      </c>
      <c r="P80" s="13">
        <v>63000</v>
      </c>
      <c r="Q80" s="13">
        <v>67100</v>
      </c>
      <c r="R80" s="14">
        <v>13350</v>
      </c>
      <c r="S80" s="14">
        <v>15240</v>
      </c>
      <c r="T80" s="14">
        <v>17160</v>
      </c>
      <c r="U80" s="14">
        <v>19050</v>
      </c>
      <c r="V80" s="14">
        <v>20580</v>
      </c>
      <c r="W80" s="14">
        <v>22110</v>
      </c>
      <c r="X80" s="14">
        <v>23640</v>
      </c>
      <c r="Y80" s="14">
        <v>25170</v>
      </c>
    </row>
    <row r="81" spans="1:25" x14ac:dyDescent="0.25">
      <c r="A81" s="18" t="s">
        <v>130</v>
      </c>
      <c r="B81" s="12">
        <v>21150</v>
      </c>
      <c r="C81" s="12">
        <v>24200</v>
      </c>
      <c r="D81" s="12">
        <v>27200</v>
      </c>
      <c r="E81" s="12">
        <v>30200</v>
      </c>
      <c r="F81" s="12">
        <v>32650</v>
      </c>
      <c r="G81" s="12">
        <v>35050</v>
      </c>
      <c r="H81" s="12">
        <v>37450</v>
      </c>
      <c r="I81" s="12">
        <v>39900</v>
      </c>
      <c r="J81" s="13">
        <v>33850</v>
      </c>
      <c r="K81" s="13">
        <v>38650</v>
      </c>
      <c r="L81" s="13">
        <v>43500</v>
      </c>
      <c r="M81" s="13">
        <v>48300</v>
      </c>
      <c r="N81" s="13">
        <v>52200</v>
      </c>
      <c r="O81" s="13">
        <v>56050</v>
      </c>
      <c r="P81" s="13">
        <v>59900</v>
      </c>
      <c r="Q81" s="13">
        <v>63800</v>
      </c>
      <c r="R81" s="14">
        <v>12690</v>
      </c>
      <c r="S81" s="14">
        <v>14520</v>
      </c>
      <c r="T81" s="14">
        <v>16320</v>
      </c>
      <c r="U81" s="14">
        <v>18120</v>
      </c>
      <c r="V81" s="14">
        <v>19590</v>
      </c>
      <c r="W81" s="14">
        <v>21030</v>
      </c>
      <c r="X81" s="14">
        <v>22470</v>
      </c>
      <c r="Y81" s="14">
        <v>23940</v>
      </c>
    </row>
    <row r="82" spans="1:25" x14ac:dyDescent="0.25">
      <c r="A82" s="15" t="s">
        <v>131</v>
      </c>
      <c r="B82" s="12">
        <v>23500</v>
      </c>
      <c r="C82" s="12">
        <v>26850</v>
      </c>
      <c r="D82" s="12">
        <v>30200</v>
      </c>
      <c r="E82" s="12">
        <v>33550</v>
      </c>
      <c r="F82" s="12">
        <v>36250</v>
      </c>
      <c r="G82" s="12">
        <v>38950</v>
      </c>
      <c r="H82" s="12">
        <v>41650</v>
      </c>
      <c r="I82" s="12">
        <v>44300</v>
      </c>
      <c r="J82" s="13">
        <v>37600</v>
      </c>
      <c r="K82" s="13">
        <v>43000</v>
      </c>
      <c r="L82" s="13">
        <v>48350</v>
      </c>
      <c r="M82" s="13">
        <v>53700</v>
      </c>
      <c r="N82" s="13">
        <v>58000</v>
      </c>
      <c r="O82" s="13">
        <v>62300</v>
      </c>
      <c r="P82" s="13">
        <v>66600</v>
      </c>
      <c r="Q82" s="13">
        <v>70900</v>
      </c>
      <c r="R82" s="14">
        <v>14100</v>
      </c>
      <c r="S82" s="14">
        <v>16110</v>
      </c>
      <c r="T82" s="14">
        <v>18120</v>
      </c>
      <c r="U82" s="14">
        <v>20130</v>
      </c>
      <c r="V82" s="14">
        <v>21750</v>
      </c>
      <c r="W82" s="14">
        <v>23370</v>
      </c>
      <c r="X82" s="14">
        <v>24990</v>
      </c>
      <c r="Y82" s="14">
        <v>26580</v>
      </c>
    </row>
    <row r="83" spans="1:25" x14ac:dyDescent="0.25">
      <c r="A83" s="18" t="s">
        <v>132</v>
      </c>
      <c r="B83" s="12">
        <v>21150</v>
      </c>
      <c r="C83" s="12">
        <v>24200</v>
      </c>
      <c r="D83" s="12">
        <v>27200</v>
      </c>
      <c r="E83" s="12">
        <v>30200</v>
      </c>
      <c r="F83" s="12">
        <v>32650</v>
      </c>
      <c r="G83" s="12">
        <v>35050</v>
      </c>
      <c r="H83" s="12">
        <v>37450</v>
      </c>
      <c r="I83" s="12">
        <v>39900</v>
      </c>
      <c r="J83" s="13">
        <v>33850</v>
      </c>
      <c r="K83" s="13">
        <v>38650</v>
      </c>
      <c r="L83" s="13">
        <v>43500</v>
      </c>
      <c r="M83" s="13">
        <v>48300</v>
      </c>
      <c r="N83" s="13">
        <v>52200</v>
      </c>
      <c r="O83" s="13">
        <v>56050</v>
      </c>
      <c r="P83" s="13">
        <v>59900</v>
      </c>
      <c r="Q83" s="13">
        <v>63800</v>
      </c>
      <c r="R83" s="14">
        <v>12690</v>
      </c>
      <c r="S83" s="14">
        <v>14520</v>
      </c>
      <c r="T83" s="14">
        <v>16320</v>
      </c>
      <c r="U83" s="14">
        <v>18120</v>
      </c>
      <c r="V83" s="14">
        <v>19590</v>
      </c>
      <c r="W83" s="14">
        <v>21030</v>
      </c>
      <c r="X83" s="14">
        <v>22470</v>
      </c>
      <c r="Y83" s="14">
        <v>23940</v>
      </c>
    </row>
    <row r="84" spans="1:25" x14ac:dyDescent="0.25">
      <c r="A84" s="15" t="s">
        <v>133</v>
      </c>
      <c r="B84" s="12">
        <v>26450</v>
      </c>
      <c r="C84" s="12">
        <v>30200</v>
      </c>
      <c r="D84" s="12">
        <v>34000</v>
      </c>
      <c r="E84" s="12">
        <v>37750</v>
      </c>
      <c r="F84" s="12">
        <v>40800</v>
      </c>
      <c r="G84" s="12">
        <v>43800</v>
      </c>
      <c r="H84" s="12">
        <v>46850</v>
      </c>
      <c r="I84" s="12">
        <v>49850</v>
      </c>
      <c r="J84" s="13">
        <v>42300</v>
      </c>
      <c r="K84" s="13">
        <v>48350</v>
      </c>
      <c r="L84" s="13">
        <v>54400</v>
      </c>
      <c r="M84" s="13">
        <v>60400</v>
      </c>
      <c r="N84" s="13">
        <v>65250</v>
      </c>
      <c r="O84" s="13">
        <v>70100</v>
      </c>
      <c r="P84" s="13">
        <v>74900</v>
      </c>
      <c r="Q84" s="13">
        <v>79750</v>
      </c>
      <c r="R84" s="14">
        <v>15870</v>
      </c>
      <c r="S84" s="14">
        <v>18120</v>
      </c>
      <c r="T84" s="14">
        <v>20400</v>
      </c>
      <c r="U84" s="14">
        <v>22650</v>
      </c>
      <c r="V84" s="14">
        <v>24480</v>
      </c>
      <c r="W84" s="14">
        <v>26280</v>
      </c>
      <c r="X84" s="14">
        <v>28110</v>
      </c>
      <c r="Y84" s="14">
        <v>29910</v>
      </c>
    </row>
    <row r="85" spans="1:25" x14ac:dyDescent="0.25">
      <c r="A85" s="18" t="s">
        <v>134</v>
      </c>
      <c r="B85" s="12">
        <v>21150</v>
      </c>
      <c r="C85" s="12">
        <v>24200</v>
      </c>
      <c r="D85" s="12">
        <v>27200</v>
      </c>
      <c r="E85" s="12">
        <v>30200</v>
      </c>
      <c r="F85" s="12">
        <v>32650</v>
      </c>
      <c r="G85" s="12">
        <v>35050</v>
      </c>
      <c r="H85" s="12">
        <v>37450</v>
      </c>
      <c r="I85" s="12">
        <v>39900</v>
      </c>
      <c r="J85" s="13">
        <v>33850</v>
      </c>
      <c r="K85" s="13">
        <v>38650</v>
      </c>
      <c r="L85" s="13">
        <v>43500</v>
      </c>
      <c r="M85" s="13">
        <v>48300</v>
      </c>
      <c r="N85" s="13">
        <v>52200</v>
      </c>
      <c r="O85" s="13">
        <v>56050</v>
      </c>
      <c r="P85" s="13">
        <v>59900</v>
      </c>
      <c r="Q85" s="13">
        <v>63800</v>
      </c>
      <c r="R85" s="14">
        <v>12690</v>
      </c>
      <c r="S85" s="14">
        <v>14520</v>
      </c>
      <c r="T85" s="14">
        <v>16320</v>
      </c>
      <c r="U85" s="14">
        <v>18120</v>
      </c>
      <c r="V85" s="14">
        <v>19590</v>
      </c>
      <c r="W85" s="14">
        <v>21030</v>
      </c>
      <c r="X85" s="14">
        <v>22470</v>
      </c>
      <c r="Y85" s="14">
        <v>23940</v>
      </c>
    </row>
    <row r="86" spans="1:25" x14ac:dyDescent="0.25">
      <c r="A86" s="18" t="s">
        <v>135</v>
      </c>
      <c r="B86" s="12">
        <v>22300</v>
      </c>
      <c r="C86" s="12">
        <v>25450</v>
      </c>
      <c r="D86" s="12">
        <v>28650</v>
      </c>
      <c r="E86" s="12">
        <v>31800</v>
      </c>
      <c r="F86" s="12">
        <v>34350</v>
      </c>
      <c r="G86" s="12">
        <v>36900</v>
      </c>
      <c r="H86" s="12">
        <v>39450</v>
      </c>
      <c r="I86" s="12">
        <v>42000</v>
      </c>
      <c r="J86" s="13">
        <v>35650</v>
      </c>
      <c r="K86" s="13">
        <v>40750</v>
      </c>
      <c r="L86" s="13">
        <v>45850</v>
      </c>
      <c r="M86" s="13">
        <v>50900</v>
      </c>
      <c r="N86" s="13">
        <v>55000</v>
      </c>
      <c r="O86" s="13">
        <v>59050</v>
      </c>
      <c r="P86" s="13">
        <v>63150</v>
      </c>
      <c r="Q86" s="13">
        <v>67200</v>
      </c>
      <c r="R86" s="14">
        <v>13380</v>
      </c>
      <c r="S86" s="14">
        <v>15270</v>
      </c>
      <c r="T86" s="14">
        <v>17190</v>
      </c>
      <c r="U86" s="14">
        <v>19080</v>
      </c>
      <c r="V86" s="14">
        <v>20610</v>
      </c>
      <c r="W86" s="14">
        <v>22140</v>
      </c>
      <c r="X86" s="14">
        <v>23670</v>
      </c>
      <c r="Y86" s="14">
        <v>25200</v>
      </c>
    </row>
    <row r="87" spans="1:25" x14ac:dyDescent="0.25">
      <c r="A87" s="18" t="s">
        <v>136</v>
      </c>
      <c r="B87" s="12">
        <v>21150</v>
      </c>
      <c r="C87" s="12">
        <v>24200</v>
      </c>
      <c r="D87" s="12">
        <v>27200</v>
      </c>
      <c r="E87" s="12">
        <v>30200</v>
      </c>
      <c r="F87" s="12">
        <v>32650</v>
      </c>
      <c r="G87" s="12">
        <v>35050</v>
      </c>
      <c r="H87" s="12">
        <v>37450</v>
      </c>
      <c r="I87" s="12">
        <v>39900</v>
      </c>
      <c r="J87" s="13">
        <v>33850</v>
      </c>
      <c r="K87" s="13">
        <v>38650</v>
      </c>
      <c r="L87" s="13">
        <v>43500</v>
      </c>
      <c r="M87" s="13">
        <v>48300</v>
      </c>
      <c r="N87" s="13">
        <v>52200</v>
      </c>
      <c r="O87" s="13">
        <v>56050</v>
      </c>
      <c r="P87" s="13">
        <v>59900</v>
      </c>
      <c r="Q87" s="13">
        <v>63800</v>
      </c>
      <c r="R87" s="14">
        <v>12690</v>
      </c>
      <c r="S87" s="14">
        <v>14520</v>
      </c>
      <c r="T87" s="14">
        <v>16320</v>
      </c>
      <c r="U87" s="14">
        <v>18120</v>
      </c>
      <c r="V87" s="14">
        <v>19590</v>
      </c>
      <c r="W87" s="14">
        <v>21030</v>
      </c>
      <c r="X87" s="14">
        <v>22470</v>
      </c>
      <c r="Y87" s="14">
        <v>23940</v>
      </c>
    </row>
    <row r="88" spans="1:25" x14ac:dyDescent="0.25">
      <c r="A88" s="11" t="s">
        <v>137</v>
      </c>
      <c r="B88" s="12">
        <v>26100</v>
      </c>
      <c r="C88" s="12">
        <v>29800</v>
      </c>
      <c r="D88" s="12">
        <v>33550</v>
      </c>
      <c r="E88" s="12">
        <v>37250</v>
      </c>
      <c r="F88" s="12">
        <v>40250</v>
      </c>
      <c r="G88" s="12">
        <v>43250</v>
      </c>
      <c r="H88" s="12">
        <v>46200</v>
      </c>
      <c r="I88" s="12">
        <v>49200</v>
      </c>
      <c r="J88" s="13">
        <v>41750</v>
      </c>
      <c r="K88" s="13">
        <v>47700</v>
      </c>
      <c r="L88" s="13">
        <v>53650</v>
      </c>
      <c r="M88" s="13">
        <v>59600</v>
      </c>
      <c r="N88" s="13">
        <v>64400</v>
      </c>
      <c r="O88" s="13">
        <v>69150</v>
      </c>
      <c r="P88" s="13">
        <v>73950</v>
      </c>
      <c r="Q88" s="13">
        <v>78700</v>
      </c>
      <c r="R88" s="14">
        <v>15660</v>
      </c>
      <c r="S88" s="14">
        <v>17880</v>
      </c>
      <c r="T88" s="14">
        <v>20130</v>
      </c>
      <c r="U88" s="14">
        <v>22350</v>
      </c>
      <c r="V88" s="14">
        <v>24150</v>
      </c>
      <c r="W88" s="14">
        <v>25950</v>
      </c>
      <c r="X88" s="14">
        <v>27720</v>
      </c>
      <c r="Y88" s="14">
        <v>29520</v>
      </c>
    </row>
    <row r="89" spans="1:25" x14ac:dyDescent="0.25">
      <c r="A89" s="15" t="s">
        <v>138</v>
      </c>
      <c r="B89" s="12">
        <v>25400</v>
      </c>
      <c r="C89" s="12">
        <v>29000</v>
      </c>
      <c r="D89" s="12">
        <v>32650</v>
      </c>
      <c r="E89" s="12">
        <v>36250</v>
      </c>
      <c r="F89" s="12">
        <v>39150</v>
      </c>
      <c r="G89" s="12">
        <v>42050</v>
      </c>
      <c r="H89" s="13">
        <v>44950</v>
      </c>
      <c r="I89" s="13">
        <v>47850</v>
      </c>
      <c r="J89" s="1">
        <v>40600</v>
      </c>
      <c r="K89" s="1">
        <v>46400</v>
      </c>
      <c r="L89" s="13">
        <v>52200</v>
      </c>
      <c r="M89" s="13">
        <v>58000</v>
      </c>
      <c r="N89" s="13">
        <v>62650</v>
      </c>
      <c r="O89" s="13">
        <v>67300</v>
      </c>
      <c r="P89" s="13">
        <v>71950</v>
      </c>
      <c r="Q89" s="13">
        <v>76600</v>
      </c>
      <c r="R89" s="14">
        <v>15240</v>
      </c>
      <c r="S89" s="14">
        <v>17400</v>
      </c>
      <c r="T89" s="14">
        <v>19590</v>
      </c>
      <c r="U89" s="14">
        <v>21750</v>
      </c>
      <c r="V89" s="14">
        <v>23490</v>
      </c>
      <c r="W89" s="14">
        <v>25230</v>
      </c>
      <c r="X89" s="14">
        <v>26970</v>
      </c>
      <c r="Y89" s="14">
        <v>28710</v>
      </c>
    </row>
    <row r="90" spans="1:25" x14ac:dyDescent="0.25">
      <c r="A90" s="18" t="s">
        <v>139</v>
      </c>
      <c r="B90" s="12">
        <v>21150</v>
      </c>
      <c r="C90" s="12">
        <v>24200</v>
      </c>
      <c r="D90" s="12">
        <v>27200</v>
      </c>
      <c r="E90" s="12">
        <v>30200</v>
      </c>
      <c r="F90" s="12">
        <v>32650</v>
      </c>
      <c r="G90" s="12">
        <v>35050</v>
      </c>
      <c r="H90" s="12">
        <v>37450</v>
      </c>
      <c r="I90" s="12">
        <v>39900</v>
      </c>
      <c r="J90" s="200">
        <v>33850</v>
      </c>
      <c r="K90" s="200">
        <v>38650</v>
      </c>
      <c r="L90" s="13">
        <v>43500</v>
      </c>
      <c r="M90" s="13">
        <v>48300</v>
      </c>
      <c r="N90" s="13">
        <v>52200</v>
      </c>
      <c r="O90" s="13">
        <v>56050</v>
      </c>
      <c r="P90" s="13">
        <v>59900</v>
      </c>
      <c r="Q90" s="13">
        <v>63800</v>
      </c>
      <c r="R90" s="14">
        <v>12690</v>
      </c>
      <c r="S90" s="14">
        <v>14520</v>
      </c>
      <c r="T90" s="14">
        <v>16320</v>
      </c>
      <c r="U90" s="14">
        <v>18120</v>
      </c>
      <c r="V90" s="14">
        <v>19590</v>
      </c>
      <c r="W90" s="14">
        <v>21030</v>
      </c>
      <c r="X90" s="14">
        <v>22470</v>
      </c>
      <c r="Y90" s="14">
        <v>23940</v>
      </c>
    </row>
    <row r="91" spans="1:25" x14ac:dyDescent="0.25">
      <c r="A91" s="15" t="s">
        <v>140</v>
      </c>
      <c r="B91" s="12">
        <v>25400</v>
      </c>
      <c r="C91" s="12">
        <v>29000</v>
      </c>
      <c r="D91" s="12">
        <v>32650</v>
      </c>
      <c r="E91" s="12">
        <v>36250</v>
      </c>
      <c r="F91" s="12">
        <v>39150</v>
      </c>
      <c r="G91" s="12">
        <v>42050</v>
      </c>
      <c r="H91" s="13">
        <v>44950</v>
      </c>
      <c r="I91" s="13">
        <v>47850</v>
      </c>
      <c r="J91" s="1">
        <v>40600</v>
      </c>
      <c r="K91" s="1">
        <v>46400</v>
      </c>
      <c r="L91" s="13">
        <v>52200</v>
      </c>
      <c r="M91" s="13">
        <v>58000</v>
      </c>
      <c r="N91" s="13">
        <v>62650</v>
      </c>
      <c r="O91" s="13">
        <v>67300</v>
      </c>
      <c r="P91" s="13">
        <v>71950</v>
      </c>
      <c r="Q91" s="13">
        <v>76600</v>
      </c>
      <c r="R91" s="14">
        <v>15240</v>
      </c>
      <c r="S91" s="14">
        <v>17400</v>
      </c>
      <c r="T91" s="14">
        <v>19590</v>
      </c>
      <c r="U91" s="14">
        <v>21750</v>
      </c>
      <c r="V91" s="14">
        <v>23490</v>
      </c>
      <c r="W91" s="14">
        <v>25230</v>
      </c>
      <c r="X91" s="14">
        <v>26970</v>
      </c>
      <c r="Y91" s="14">
        <v>28710</v>
      </c>
    </row>
    <row r="92" spans="1:25" x14ac:dyDescent="0.25">
      <c r="A92" s="18" t="s">
        <v>141</v>
      </c>
      <c r="B92" s="12">
        <v>21150</v>
      </c>
      <c r="C92" s="12">
        <v>24200</v>
      </c>
      <c r="D92" s="12">
        <v>27200</v>
      </c>
      <c r="E92" s="12">
        <v>30200</v>
      </c>
      <c r="F92" s="12">
        <v>32650</v>
      </c>
      <c r="G92" s="12">
        <v>35050</v>
      </c>
      <c r="H92" s="12">
        <v>37450</v>
      </c>
      <c r="I92" s="12">
        <v>39900</v>
      </c>
      <c r="J92" s="200">
        <v>33850</v>
      </c>
      <c r="K92" s="200">
        <v>38650</v>
      </c>
      <c r="L92" s="13">
        <v>43500</v>
      </c>
      <c r="M92" s="13">
        <v>48300</v>
      </c>
      <c r="N92" s="13">
        <v>52200</v>
      </c>
      <c r="O92" s="13">
        <v>56050</v>
      </c>
      <c r="P92" s="13">
        <v>59900</v>
      </c>
      <c r="Q92" s="13">
        <v>63800</v>
      </c>
      <c r="R92" s="14">
        <v>12690</v>
      </c>
      <c r="S92" s="14">
        <v>14520</v>
      </c>
      <c r="T92" s="14">
        <v>16320</v>
      </c>
      <c r="U92" s="14">
        <v>18120</v>
      </c>
      <c r="V92" s="14">
        <v>19590</v>
      </c>
      <c r="W92" s="14">
        <v>21030</v>
      </c>
      <c r="X92" s="14">
        <v>22470</v>
      </c>
      <c r="Y92" s="14">
        <v>23940</v>
      </c>
    </row>
    <row r="93" spans="1:25" x14ac:dyDescent="0.25">
      <c r="A93" s="15" t="s">
        <v>142</v>
      </c>
      <c r="B93" s="12">
        <v>21150</v>
      </c>
      <c r="C93" s="12">
        <v>24200</v>
      </c>
      <c r="D93" s="12">
        <v>27200</v>
      </c>
      <c r="E93" s="12">
        <v>30200</v>
      </c>
      <c r="F93" s="12">
        <v>32650</v>
      </c>
      <c r="G93" s="12">
        <v>35050</v>
      </c>
      <c r="H93" s="12">
        <v>37450</v>
      </c>
      <c r="I93" s="12">
        <v>39900</v>
      </c>
      <c r="J93" s="200">
        <v>33850</v>
      </c>
      <c r="K93" s="200">
        <v>38650</v>
      </c>
      <c r="L93" s="13">
        <v>43500</v>
      </c>
      <c r="M93" s="13">
        <v>48300</v>
      </c>
      <c r="N93" s="13">
        <v>52200</v>
      </c>
      <c r="O93" s="13">
        <v>56050</v>
      </c>
      <c r="P93" s="13">
        <v>59900</v>
      </c>
      <c r="Q93" s="13">
        <v>63800</v>
      </c>
      <c r="R93" s="14">
        <v>12690</v>
      </c>
      <c r="S93" s="14">
        <v>14520</v>
      </c>
      <c r="T93" s="14">
        <v>16320</v>
      </c>
      <c r="U93" s="14">
        <v>18120</v>
      </c>
      <c r="V93" s="14">
        <v>19590</v>
      </c>
      <c r="W93" s="14">
        <v>21030</v>
      </c>
      <c r="X93" s="14">
        <v>22470</v>
      </c>
      <c r="Y93" s="14">
        <v>23940</v>
      </c>
    </row>
    <row r="94" spans="1:25" x14ac:dyDescent="0.25">
      <c r="A94" s="18" t="s">
        <v>143</v>
      </c>
      <c r="B94" s="12">
        <v>21900</v>
      </c>
      <c r="C94" s="12">
        <v>25000</v>
      </c>
      <c r="D94" s="12">
        <v>28150</v>
      </c>
      <c r="E94" s="12">
        <v>31250</v>
      </c>
      <c r="F94" s="12">
        <v>33750</v>
      </c>
      <c r="G94" s="12">
        <v>36250</v>
      </c>
      <c r="H94" s="12">
        <v>38750</v>
      </c>
      <c r="I94" s="12">
        <v>41250</v>
      </c>
      <c r="J94" s="13">
        <v>35000</v>
      </c>
      <c r="K94" s="13">
        <v>40000</v>
      </c>
      <c r="L94" s="13">
        <v>45000</v>
      </c>
      <c r="M94" s="13">
        <v>50000</v>
      </c>
      <c r="N94" s="13">
        <v>54000</v>
      </c>
      <c r="O94" s="13">
        <v>58000</v>
      </c>
      <c r="P94" s="13">
        <v>62000</v>
      </c>
      <c r="Q94" s="13">
        <v>66000</v>
      </c>
      <c r="R94" s="14">
        <v>13140</v>
      </c>
      <c r="S94" s="14">
        <v>15000</v>
      </c>
      <c r="T94" s="14">
        <v>16890</v>
      </c>
      <c r="U94" s="14">
        <v>18750</v>
      </c>
      <c r="V94" s="14">
        <v>20250</v>
      </c>
      <c r="W94" s="14">
        <v>21750</v>
      </c>
      <c r="X94" s="14">
        <v>23250</v>
      </c>
      <c r="Y94" s="14">
        <v>24750</v>
      </c>
    </row>
    <row r="95" spans="1:25" x14ac:dyDescent="0.25">
      <c r="A95" s="18" t="s">
        <v>144</v>
      </c>
      <c r="B95" s="12">
        <v>21150</v>
      </c>
      <c r="C95" s="12">
        <v>24200</v>
      </c>
      <c r="D95" s="12">
        <v>27200</v>
      </c>
      <c r="E95" s="12">
        <v>30200</v>
      </c>
      <c r="F95" s="12">
        <v>32650</v>
      </c>
      <c r="G95" s="12">
        <v>35050</v>
      </c>
      <c r="H95" s="12">
        <v>37450</v>
      </c>
      <c r="I95" s="12">
        <v>39900</v>
      </c>
      <c r="J95" s="13">
        <v>33850</v>
      </c>
      <c r="K95" s="13">
        <v>38650</v>
      </c>
      <c r="L95" s="13">
        <v>43500</v>
      </c>
      <c r="M95" s="13">
        <v>48300</v>
      </c>
      <c r="N95" s="13">
        <v>52200</v>
      </c>
      <c r="O95" s="13">
        <v>56050</v>
      </c>
      <c r="P95" s="13">
        <v>59900</v>
      </c>
      <c r="Q95" s="13">
        <v>63800</v>
      </c>
      <c r="R95" s="14">
        <v>12690</v>
      </c>
      <c r="S95" s="14">
        <v>14520</v>
      </c>
      <c r="T95" s="14">
        <v>16320</v>
      </c>
      <c r="U95" s="14">
        <v>18120</v>
      </c>
      <c r="V95" s="14">
        <v>19590</v>
      </c>
      <c r="W95" s="14">
        <v>21030</v>
      </c>
      <c r="X95" s="14">
        <v>22470</v>
      </c>
      <c r="Y95" s="14">
        <v>23940</v>
      </c>
    </row>
    <row r="96" spans="1:25" x14ac:dyDescent="0.25">
      <c r="A96" s="16" t="s">
        <v>145</v>
      </c>
      <c r="B96" s="12">
        <v>24150</v>
      </c>
      <c r="C96" s="12">
        <v>27600</v>
      </c>
      <c r="D96" s="12">
        <v>31050</v>
      </c>
      <c r="E96" s="12">
        <v>34450</v>
      </c>
      <c r="F96" s="12">
        <v>37250</v>
      </c>
      <c r="G96" s="12">
        <v>40000</v>
      </c>
      <c r="H96" s="12">
        <v>42750</v>
      </c>
      <c r="I96" s="12">
        <v>45500</v>
      </c>
      <c r="J96" s="13">
        <v>38600</v>
      </c>
      <c r="K96" s="13">
        <v>44100</v>
      </c>
      <c r="L96" s="13">
        <v>49600</v>
      </c>
      <c r="M96" s="13">
        <v>55100</v>
      </c>
      <c r="N96" s="13">
        <v>59550</v>
      </c>
      <c r="O96" s="13">
        <v>63950</v>
      </c>
      <c r="P96" s="13">
        <v>68350</v>
      </c>
      <c r="Q96" s="13">
        <v>72750</v>
      </c>
      <c r="R96" s="14">
        <v>14490</v>
      </c>
      <c r="S96" s="14">
        <v>16560</v>
      </c>
      <c r="T96" s="14">
        <v>18630</v>
      </c>
      <c r="U96" s="14">
        <v>20670</v>
      </c>
      <c r="V96" s="14">
        <v>22350</v>
      </c>
      <c r="W96" s="14">
        <v>24000</v>
      </c>
      <c r="X96" s="14">
        <v>25650</v>
      </c>
      <c r="Y96" s="14">
        <v>27300</v>
      </c>
    </row>
    <row r="97" spans="1:25" x14ac:dyDescent="0.25">
      <c r="A97" s="16" t="s">
        <v>146</v>
      </c>
      <c r="B97" s="12">
        <v>21150</v>
      </c>
      <c r="C97" s="12">
        <v>24200</v>
      </c>
      <c r="D97" s="12">
        <v>27200</v>
      </c>
      <c r="E97" s="12">
        <v>30200</v>
      </c>
      <c r="F97" s="12">
        <v>32650</v>
      </c>
      <c r="G97" s="12">
        <v>35050</v>
      </c>
      <c r="H97" s="12">
        <v>37450</v>
      </c>
      <c r="I97" s="12">
        <v>39900</v>
      </c>
      <c r="J97" s="13">
        <v>33850</v>
      </c>
      <c r="K97" s="13">
        <v>38650</v>
      </c>
      <c r="L97" s="13">
        <v>43500</v>
      </c>
      <c r="M97" s="13">
        <v>48300</v>
      </c>
      <c r="N97" s="13">
        <v>52200</v>
      </c>
      <c r="O97" s="13">
        <v>56050</v>
      </c>
      <c r="P97" s="13">
        <v>59900</v>
      </c>
      <c r="Q97" s="13">
        <v>63800</v>
      </c>
      <c r="R97" s="14">
        <v>12690</v>
      </c>
      <c r="S97" s="14">
        <v>14520</v>
      </c>
      <c r="T97" s="14">
        <v>16320</v>
      </c>
      <c r="U97" s="14">
        <v>18120</v>
      </c>
      <c r="V97" s="14">
        <v>19590</v>
      </c>
      <c r="W97" s="14">
        <v>21030</v>
      </c>
      <c r="X97" s="14">
        <v>22470</v>
      </c>
      <c r="Y97" s="14">
        <v>23940</v>
      </c>
    </row>
    <row r="98" spans="1:25" x14ac:dyDescent="0.25">
      <c r="A98" s="16" t="s">
        <v>147</v>
      </c>
      <c r="B98" s="12">
        <v>21500</v>
      </c>
      <c r="C98" s="12">
        <v>24550</v>
      </c>
      <c r="D98" s="12">
        <v>27600</v>
      </c>
      <c r="E98" s="12">
        <v>30650</v>
      </c>
      <c r="F98" s="12">
        <v>33150</v>
      </c>
      <c r="G98" s="12">
        <v>35600</v>
      </c>
      <c r="H98" s="12">
        <v>38050</v>
      </c>
      <c r="I98" s="12">
        <v>40500</v>
      </c>
      <c r="J98" s="13">
        <v>34350</v>
      </c>
      <c r="K98" s="13">
        <v>39250</v>
      </c>
      <c r="L98" s="13">
        <v>44150</v>
      </c>
      <c r="M98" s="13">
        <v>49050</v>
      </c>
      <c r="N98" s="13">
        <v>53000</v>
      </c>
      <c r="O98" s="13">
        <v>56900</v>
      </c>
      <c r="P98" s="13">
        <v>60850</v>
      </c>
      <c r="Q98" s="13">
        <v>64750</v>
      </c>
      <c r="R98" s="14">
        <v>12900</v>
      </c>
      <c r="S98" s="14">
        <v>14730</v>
      </c>
      <c r="T98" s="14">
        <v>16560</v>
      </c>
      <c r="U98" s="14">
        <v>18390</v>
      </c>
      <c r="V98" s="14">
        <v>19890</v>
      </c>
      <c r="W98" s="14">
        <v>21360</v>
      </c>
      <c r="X98" s="14">
        <v>22830</v>
      </c>
      <c r="Y98" s="14">
        <v>24300</v>
      </c>
    </row>
    <row r="99" spans="1:25" x14ac:dyDescent="0.25">
      <c r="A99" s="18" t="s">
        <v>148</v>
      </c>
      <c r="B99" s="12">
        <v>21550</v>
      </c>
      <c r="C99" s="12">
        <v>24600</v>
      </c>
      <c r="D99" s="12">
        <v>27700</v>
      </c>
      <c r="E99" s="12">
        <v>30750</v>
      </c>
      <c r="F99" s="12">
        <v>33250</v>
      </c>
      <c r="G99" s="12">
        <v>35700</v>
      </c>
      <c r="H99" s="12">
        <v>38150</v>
      </c>
      <c r="I99" s="12">
        <v>40600</v>
      </c>
      <c r="J99" s="13">
        <v>34450</v>
      </c>
      <c r="K99" s="13">
        <v>39400</v>
      </c>
      <c r="L99" s="13">
        <v>44300</v>
      </c>
      <c r="M99" s="13">
        <v>49200</v>
      </c>
      <c r="N99" s="13">
        <v>53150</v>
      </c>
      <c r="O99" s="13">
        <v>57100</v>
      </c>
      <c r="P99" s="13">
        <v>61050</v>
      </c>
      <c r="Q99" s="13">
        <v>64950</v>
      </c>
      <c r="R99" s="14">
        <v>12930</v>
      </c>
      <c r="S99" s="14">
        <v>14760</v>
      </c>
      <c r="T99" s="14">
        <v>16620</v>
      </c>
      <c r="U99" s="14">
        <v>18450</v>
      </c>
      <c r="V99" s="14">
        <v>19950</v>
      </c>
      <c r="W99" s="14">
        <v>21420</v>
      </c>
      <c r="X99" s="14">
        <v>22890</v>
      </c>
      <c r="Y99" s="14">
        <v>24360</v>
      </c>
    </row>
    <row r="100" spans="1:25" x14ac:dyDescent="0.25">
      <c r="A100" s="15" t="s">
        <v>149</v>
      </c>
      <c r="B100" s="12">
        <v>27650</v>
      </c>
      <c r="C100" s="12">
        <v>31600</v>
      </c>
      <c r="D100" s="12">
        <v>35550</v>
      </c>
      <c r="E100" s="12">
        <v>39500</v>
      </c>
      <c r="F100" s="12">
        <v>42700</v>
      </c>
      <c r="G100" s="12">
        <v>45850</v>
      </c>
      <c r="H100" s="12">
        <v>49000</v>
      </c>
      <c r="I100" s="12">
        <v>52150</v>
      </c>
      <c r="J100" s="13">
        <v>44250</v>
      </c>
      <c r="K100" s="13">
        <v>50600</v>
      </c>
      <c r="L100" s="13">
        <v>56900</v>
      </c>
      <c r="M100" s="13">
        <v>63200</v>
      </c>
      <c r="N100" s="13">
        <v>68300</v>
      </c>
      <c r="O100" s="13">
        <v>73350</v>
      </c>
      <c r="P100" s="13">
        <v>78400</v>
      </c>
      <c r="Q100" s="13">
        <v>83450</v>
      </c>
      <c r="R100" s="14">
        <v>16590</v>
      </c>
      <c r="S100" s="14">
        <v>18960</v>
      </c>
      <c r="T100" s="14">
        <v>21330</v>
      </c>
      <c r="U100" s="14">
        <v>23700</v>
      </c>
      <c r="V100" s="14">
        <v>25620</v>
      </c>
      <c r="W100" s="14">
        <v>27510</v>
      </c>
      <c r="X100" s="14">
        <v>29400</v>
      </c>
      <c r="Y100" s="14">
        <v>31290</v>
      </c>
    </row>
    <row r="101" spans="1:25" x14ac:dyDescent="0.25">
      <c r="A101" s="18" t="s">
        <v>150</v>
      </c>
      <c r="B101" s="12">
        <v>21700</v>
      </c>
      <c r="C101" s="12">
        <v>24800</v>
      </c>
      <c r="D101" s="12">
        <v>27900</v>
      </c>
      <c r="E101" s="12">
        <v>31000</v>
      </c>
      <c r="F101" s="12">
        <v>33500</v>
      </c>
      <c r="G101" s="12">
        <v>36000</v>
      </c>
      <c r="H101" s="12">
        <v>38450</v>
      </c>
      <c r="I101" s="12">
        <v>40950</v>
      </c>
      <c r="J101" s="13">
        <v>34750</v>
      </c>
      <c r="K101" s="13">
        <v>39700</v>
      </c>
      <c r="L101" s="13">
        <v>44650</v>
      </c>
      <c r="M101" s="13">
        <v>49600</v>
      </c>
      <c r="N101" s="13">
        <v>53600</v>
      </c>
      <c r="O101" s="13">
        <v>57550</v>
      </c>
      <c r="P101" s="13">
        <v>61550</v>
      </c>
      <c r="Q101" s="13">
        <v>65500</v>
      </c>
      <c r="R101" s="14">
        <v>13020</v>
      </c>
      <c r="S101" s="14">
        <v>14880</v>
      </c>
      <c r="T101" s="14">
        <v>16740</v>
      </c>
      <c r="U101" s="14">
        <v>18600</v>
      </c>
      <c r="V101" s="14">
        <v>20100</v>
      </c>
      <c r="W101" s="14">
        <v>21600</v>
      </c>
      <c r="X101" s="14">
        <v>23070</v>
      </c>
      <c r="Y101" s="14">
        <v>24570</v>
      </c>
    </row>
    <row r="102" spans="1:25" x14ac:dyDescent="0.25">
      <c r="A102" s="15" t="s">
        <v>151</v>
      </c>
      <c r="B102" s="12">
        <v>21250</v>
      </c>
      <c r="C102" s="12">
        <v>24300</v>
      </c>
      <c r="D102" s="12">
        <v>27350</v>
      </c>
      <c r="E102" s="12">
        <v>30350</v>
      </c>
      <c r="F102" s="12">
        <v>32800</v>
      </c>
      <c r="G102" s="12">
        <v>35250</v>
      </c>
      <c r="H102" s="12">
        <v>37650</v>
      </c>
      <c r="I102" s="12">
        <v>40100</v>
      </c>
      <c r="J102" s="13">
        <v>34000</v>
      </c>
      <c r="K102" s="13">
        <v>38850</v>
      </c>
      <c r="L102" s="13">
        <v>43700</v>
      </c>
      <c r="M102" s="13">
        <v>48550</v>
      </c>
      <c r="N102" s="13">
        <v>52450</v>
      </c>
      <c r="O102" s="13">
        <v>56350</v>
      </c>
      <c r="P102" s="13">
        <v>60250</v>
      </c>
      <c r="Q102" s="13">
        <v>64100</v>
      </c>
      <c r="R102" s="14">
        <v>12750</v>
      </c>
      <c r="S102" s="14">
        <v>14580</v>
      </c>
      <c r="T102" s="14">
        <v>16410</v>
      </c>
      <c r="U102" s="14">
        <v>18210</v>
      </c>
      <c r="V102" s="14">
        <v>19680</v>
      </c>
      <c r="W102" s="14">
        <v>21150</v>
      </c>
      <c r="X102" s="14">
        <v>22590</v>
      </c>
      <c r="Y102" s="14">
        <v>24060</v>
      </c>
    </row>
    <row r="103" spans="1:25" x14ac:dyDescent="0.25">
      <c r="A103" s="15" t="s">
        <v>152</v>
      </c>
      <c r="B103" s="12">
        <v>25400</v>
      </c>
      <c r="C103" s="12">
        <v>29000</v>
      </c>
      <c r="D103" s="12">
        <v>32650</v>
      </c>
      <c r="E103" s="12">
        <v>36250</v>
      </c>
      <c r="F103" s="12">
        <v>39150</v>
      </c>
      <c r="G103" s="12">
        <v>42050</v>
      </c>
      <c r="H103" s="13">
        <v>44950</v>
      </c>
      <c r="I103" s="13">
        <v>47850</v>
      </c>
      <c r="J103" s="1">
        <v>40600</v>
      </c>
      <c r="K103" s="1">
        <v>46400</v>
      </c>
      <c r="L103" s="13">
        <v>52200</v>
      </c>
      <c r="M103" s="13">
        <v>58000</v>
      </c>
      <c r="N103" s="13">
        <v>62650</v>
      </c>
      <c r="O103" s="13">
        <v>67300</v>
      </c>
      <c r="P103" s="13">
        <v>71950</v>
      </c>
      <c r="Q103" s="13">
        <v>76600</v>
      </c>
      <c r="R103" s="14">
        <v>15240</v>
      </c>
      <c r="S103" s="14">
        <v>17400</v>
      </c>
      <c r="T103" s="14">
        <v>19590</v>
      </c>
      <c r="U103" s="14">
        <v>21750</v>
      </c>
      <c r="V103" s="14">
        <v>23490</v>
      </c>
      <c r="W103" s="14">
        <v>25230</v>
      </c>
      <c r="X103" s="14">
        <v>26970</v>
      </c>
      <c r="Y103" s="14">
        <v>28710</v>
      </c>
    </row>
    <row r="104" spans="1:25" x14ac:dyDescent="0.25">
      <c r="A104" s="20" t="s">
        <v>153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1"/>
      <c r="S104" s="1"/>
      <c r="T104" s="1"/>
      <c r="U104" s="1"/>
      <c r="V104" s="1"/>
      <c r="W104" s="1"/>
      <c r="X104" s="1"/>
      <c r="Y104" s="1"/>
    </row>
    <row r="108" spans="1:25" x14ac:dyDescent="0.25">
      <c r="A108" s="22" t="s">
        <v>154</v>
      </c>
      <c r="B108" s="23" t="s">
        <v>155</v>
      </c>
      <c r="C108" s="23" t="s">
        <v>156</v>
      </c>
      <c r="D108" s="24"/>
      <c r="E108" s="24"/>
      <c r="G108" s="23"/>
      <c r="H108" s="23"/>
      <c r="I108" s="23"/>
      <c r="K108" s="23"/>
      <c r="L108" s="23"/>
    </row>
    <row r="109" spans="1:25" x14ac:dyDescent="0.25">
      <c r="A109" s="26" t="s">
        <v>157</v>
      </c>
      <c r="B109" t="s">
        <v>158</v>
      </c>
      <c r="C109" t="s">
        <v>21</v>
      </c>
      <c r="D109" s="27"/>
      <c r="E109" s="27"/>
      <c r="L109" s="28"/>
    </row>
    <row r="110" spans="1:25" x14ac:dyDescent="0.25">
      <c r="A110" t="s">
        <v>159</v>
      </c>
      <c r="B110" t="s">
        <v>160</v>
      </c>
      <c r="C110" t="s">
        <v>161</v>
      </c>
      <c r="D110" s="27"/>
      <c r="E110" s="27"/>
      <c r="L110" s="28"/>
    </row>
    <row r="111" spans="1:25" x14ac:dyDescent="0.25">
      <c r="A111" t="s">
        <v>162</v>
      </c>
      <c r="B111" t="s">
        <v>163</v>
      </c>
      <c r="C111" t="s">
        <v>164</v>
      </c>
      <c r="D111" s="27"/>
      <c r="E111" s="27"/>
      <c r="L111" s="28"/>
    </row>
    <row r="112" spans="1:25" x14ac:dyDescent="0.25">
      <c r="A112" t="s">
        <v>153</v>
      </c>
      <c r="B112" t="s">
        <v>165</v>
      </c>
      <c r="C112" t="s">
        <v>166</v>
      </c>
      <c r="D112" s="27"/>
      <c r="E112" s="27"/>
      <c r="L112" s="28"/>
    </row>
    <row r="113" spans="2:12" x14ac:dyDescent="0.25">
      <c r="B113" t="s">
        <v>167</v>
      </c>
      <c r="C113" t="s">
        <v>168</v>
      </c>
      <c r="D113" s="27"/>
      <c r="E113" s="27"/>
      <c r="L113" s="28"/>
    </row>
    <row r="114" spans="2:12" x14ac:dyDescent="0.25">
      <c r="B114" t="s">
        <v>169</v>
      </c>
      <c r="C114" t="s">
        <v>170</v>
      </c>
      <c r="D114" s="27"/>
      <c r="E114" s="27"/>
      <c r="L114" s="28"/>
    </row>
    <row r="115" spans="2:12" x14ac:dyDescent="0.25">
      <c r="B115" t="s">
        <v>171</v>
      </c>
      <c r="C115" t="s">
        <v>172</v>
      </c>
      <c r="D115" s="27"/>
      <c r="E115" s="27"/>
      <c r="L115" s="28"/>
    </row>
    <row r="116" spans="2:12" x14ac:dyDescent="0.25">
      <c r="B116" t="s">
        <v>153</v>
      </c>
      <c r="C116" t="s">
        <v>153</v>
      </c>
      <c r="D116" s="27"/>
      <c r="E116" s="27"/>
      <c r="L116" s="28"/>
    </row>
    <row r="117" spans="2:12" x14ac:dyDescent="0.25">
      <c r="D117" s="28"/>
      <c r="E117" s="28"/>
      <c r="L117" s="28"/>
    </row>
    <row r="118" spans="2:12" x14ac:dyDescent="0.25">
      <c r="D118" s="28"/>
      <c r="L118" s="28"/>
    </row>
    <row r="119" spans="2:12" x14ac:dyDescent="0.25">
      <c r="D119" s="28"/>
      <c r="L119" s="28"/>
    </row>
    <row r="120" spans="2:12" x14ac:dyDescent="0.25">
      <c r="L120" s="28"/>
    </row>
    <row r="121" spans="2:12" x14ac:dyDescent="0.25">
      <c r="L121" s="28" t="s">
        <v>153</v>
      </c>
    </row>
  </sheetData>
  <sheetProtection algorithmName="SHA-512" hashValue="gCZqOSGUquqnUoAKSrQGxFcO46dZZ9bwSpe2JgMM0St40qFTTcqIgfVp4LICZM+tnCyZ4rM7omAT9diJr2IhUA==" saltValue="DiQIzPtF/ktGUb4uKf7+n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193</v>
      </c>
    </row>
    <row r="3" spans="2:15" ht="38.25" customHeight="1" x14ac:dyDescent="0.7">
      <c r="B3" s="45" t="str">
        <f>IF('Household Information'!D21="","",'Household Information'!D21)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KhhiXaEAaM9YZ2+HHgQj6Polkq51LYWSCleAkxWYTBQeUQyuHrfiCSDRKzY1jqKxy/KTj//G7aiXGMvrZ6JqgA==" saltValue="C37tD2JOP/wqnMUh3oYO7A==" spinCount="100000" sheet="1" objects="1" scenarios="1"/>
  <protectedRanges>
    <protectedRange sqref="B44:D53 G44:I53 L44:N53" name="Other Income"/>
    <protectedRange sqref="B28:K37" name="Assets"/>
    <protectedRange sqref="C8 H8 M8 D11:E15 I11:J15 N11:O15 D18:E19 I18:J19 N18:O19 D21:E22 I21:J22 N21:O22" name="Employment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2:E12"/>
    <mergeCell ref="I12:J12"/>
    <mergeCell ref="N12:O12"/>
    <mergeCell ref="C8:E8"/>
    <mergeCell ref="H8:J8"/>
    <mergeCell ref="M8:O8"/>
    <mergeCell ref="D9:E9"/>
    <mergeCell ref="I9:J9"/>
    <mergeCell ref="N9:O9"/>
    <mergeCell ref="D14:E14"/>
    <mergeCell ref="I14:J14"/>
    <mergeCell ref="N14:O14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This category includes income from welfare and disability benefits." sqref="G44:G53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</dataValidations>
  <pageMargins left="0.5" right="0.5" top="0.5" bottom="0.5" header="0" footer="0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229</v>
      </c>
    </row>
    <row r="3" spans="2:15" ht="38.25" customHeight="1" x14ac:dyDescent="0.7">
      <c r="B3" s="45" t="str">
        <f>IF('Household Information'!D22="","",'Household Information'!D22)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TlarQg7vWGow3//ZNXDUGEBNjeukfFik53l849h8jLHSIzax0LfqT6ORZkWQXC8NAI+LaLVyD6S1ISQKVlNjlw==" saltValue="7kuJ1Y/JcJ8jvNDYkZfoOw==" spinCount="100000" sheet="1" objects="1" scenarios="1"/>
  <protectedRanges>
    <protectedRange sqref="C8 H8 M8 I11:J15 N11:O15 D18:E19 I18:J19 N18:O19 D21:E22 I21:J22 N21:O22 D11:E15" name="Employment"/>
    <protectedRange sqref="B44:D53 G44:I53 L44:N53" name="Other Income"/>
    <protectedRange sqref="B28:K37" name="Assets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230</v>
      </c>
    </row>
    <row r="3" spans="2:15" ht="38.25" customHeight="1" x14ac:dyDescent="0.7">
      <c r="B3" s="45" t="str">
        <f>IF('Household Information'!D23="","",'Household Information'!D23)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LRWhzI6hx1V9Vl2AUAasE7k3AoWHjjYVzEJr8rRtu62GcwbrkLeoOiErRWB3z6oXnCil4kwAl2LmakIxLwlzkA==" saltValue="UuDG4yBXVUbwywWl0svAw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231</v>
      </c>
    </row>
    <row r="3" spans="2:15" ht="38.25" customHeight="1" x14ac:dyDescent="0.7">
      <c r="B3" s="45" t="str">
        <f>IF('Household Information'!D24="","",'Household Information'!D24)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jYPse5kDwGTRbEIKe/ieydFY87Ca3pAWDswxhrNBGTTUkDktTsZI0LqMwb6tlfPnjZCErso+vQ05awmqUWv7Eg==" saltValue="FBUUuvwRCxrUT7UkP/hU0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232</v>
      </c>
    </row>
    <row r="3" spans="2:15" ht="38.25" customHeight="1" x14ac:dyDescent="0.7">
      <c r="B3" s="45" t="str">
        <f>IF('Household Information'!D25="","",'Household Information'!D25)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BmsmhgJaSiIrG8jQvbYhjPiT4n6iAXeBRVbJYpr89/IRrYT5K4FrV3DvM+gtKtNkusgrw+l1YUDk73BJ8kxgLg==" saltValue="0CwD9eqasbOf9V8ZJHuVzw==" spinCount="100000" sheet="1" objects="1" scenarios="1"/>
  <protectedRanges>
    <protectedRange sqref="C8 H8 M8 N11:O15 D18:E19 I18:J19 N18:O19 D21:E22 I21:J22 N21:O22 I11:J15 D11:E15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233</v>
      </c>
    </row>
    <row r="3" spans="2:15" ht="38.25" customHeight="1" x14ac:dyDescent="0.7">
      <c r="B3" s="45" t="str">
        <f>IF('Household Information'!D26="","",'Household Information'!D26)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0SB0M0iNy6UKrMqVT2a06YxAOLcN3UWnTgOl9/AbsvJ85mTVtv+zGJGTLLzUmX0/43NiNA6ZoWas4Y1fP0i0og==" saltValue="FCUG92L8eIdsVtmKobos/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234</v>
      </c>
    </row>
    <row r="3" spans="2:15" ht="38.25" customHeight="1" x14ac:dyDescent="0.7">
      <c r="B3" s="45" t="str">
        <f>IF('Household Information'!D27="","",'Household Information'!D27)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CzzQs/AOrI4Hg0JPLV/+rI8HntLhkC/IZ7CourfhccYCj0OgbwWNmLba50DAbh3Thk9CaFBVY4wPYt95OtZVAg==" saltValue="N4CgOw/Jlwsl48I4Q4CYbA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7" customWidth="1"/>
    <col min="2" max="2" width="17.28515625" style="37" customWidth="1"/>
    <col min="3" max="3" width="12" style="37" customWidth="1"/>
    <col min="4" max="4" width="11" style="37" bestFit="1" customWidth="1"/>
    <col min="5" max="5" width="17.28515625" style="37" customWidth="1"/>
    <col min="6" max="6" width="8.7109375" style="37" customWidth="1"/>
    <col min="7" max="7" width="17.28515625" style="37" customWidth="1"/>
    <col min="8" max="8" width="12" style="37" customWidth="1"/>
    <col min="9" max="9" width="11" style="37" customWidth="1"/>
    <col min="10" max="10" width="17.28515625" style="37" customWidth="1"/>
    <col min="11" max="11" width="8.7109375" style="37" customWidth="1"/>
    <col min="12" max="12" width="17.28515625" style="37" customWidth="1"/>
    <col min="13" max="13" width="12" style="37" customWidth="1"/>
    <col min="14" max="14" width="11" style="37" customWidth="1"/>
    <col min="15" max="15" width="17.28515625" style="37" customWidth="1"/>
    <col min="16" max="16" width="2.7109375" style="37" customWidth="1"/>
    <col min="17" max="16384" width="9.140625" style="37"/>
  </cols>
  <sheetData>
    <row r="1" spans="2:15" ht="8.1" customHeight="1" x14ac:dyDescent="0.25"/>
    <row r="2" spans="2:15" s="44" customFormat="1" ht="26.25" customHeight="1" x14ac:dyDescent="0.4">
      <c r="B2" s="43" t="s">
        <v>235</v>
      </c>
    </row>
    <row r="3" spans="2:15" ht="38.25" customHeight="1" x14ac:dyDescent="0.7">
      <c r="B3" s="45" t="str">
        <f>IF('Household Information'!D28="","",'Household Information'!D28)</f>
        <v/>
      </c>
      <c r="H3" s="46"/>
      <c r="I3" s="47"/>
      <c r="J3" s="47"/>
      <c r="M3" s="48" t="s">
        <v>192</v>
      </c>
      <c r="O3" s="38">
        <f>SUM(O6,O25,O40)</f>
        <v>0</v>
      </c>
    </row>
    <row r="4" spans="2:15" ht="15" customHeight="1" x14ac:dyDescent="0.7">
      <c r="B4" s="49"/>
      <c r="C4" s="50"/>
      <c r="D4" s="50"/>
      <c r="E4" s="50"/>
      <c r="F4" s="50"/>
      <c r="G4" s="50"/>
      <c r="H4" s="50"/>
      <c r="I4" s="51"/>
      <c r="J4" s="51"/>
      <c r="K4" s="52"/>
      <c r="L4" s="50"/>
      <c r="M4" s="50"/>
      <c r="N4" s="50"/>
      <c r="O4" s="50"/>
    </row>
    <row r="5" spans="2:15" ht="15" customHeight="1" x14ac:dyDescent="0.25"/>
    <row r="6" spans="2:15" ht="26.25" customHeight="1" x14ac:dyDescent="0.4">
      <c r="B6" s="53" t="s">
        <v>194</v>
      </c>
      <c r="C6" s="54"/>
      <c r="D6" s="54"/>
      <c r="E6" s="54"/>
      <c r="F6" s="54"/>
      <c r="G6" s="54"/>
      <c r="H6" s="54"/>
      <c r="I6" s="55"/>
      <c r="J6" s="54"/>
      <c r="K6" s="54"/>
      <c r="L6" s="56" t="s">
        <v>7</v>
      </c>
      <c r="M6" s="54"/>
      <c r="N6" s="54"/>
      <c r="O6" s="39">
        <f>SUM(N9,I9,D9)</f>
        <v>0</v>
      </c>
    </row>
    <row r="7" spans="2:15" ht="8.1" customHeight="1" x14ac:dyDescent="0.4">
      <c r="B7" s="57"/>
      <c r="C7" s="58"/>
      <c r="D7" s="58"/>
      <c r="E7" s="58"/>
      <c r="F7" s="58"/>
      <c r="G7" s="58"/>
      <c r="H7" s="59"/>
      <c r="I7" s="60"/>
      <c r="J7" s="60"/>
      <c r="K7" s="61"/>
      <c r="L7" s="58"/>
    </row>
    <row r="8" spans="2:15" s="64" customFormat="1" ht="15" customHeight="1" x14ac:dyDescent="0.25">
      <c r="B8" s="62" t="s">
        <v>196</v>
      </c>
      <c r="C8" s="208"/>
      <c r="D8" s="208"/>
      <c r="E8" s="208"/>
      <c r="G8" s="62" t="s">
        <v>203</v>
      </c>
      <c r="H8" s="208"/>
      <c r="I8" s="208"/>
      <c r="J8" s="208"/>
      <c r="K8" s="62"/>
      <c r="L8" s="62" t="s">
        <v>206</v>
      </c>
      <c r="M8" s="208"/>
      <c r="N8" s="208"/>
      <c r="O8" s="208"/>
    </row>
    <row r="9" spans="2:15" ht="15" customHeight="1" x14ac:dyDescent="0.25">
      <c r="B9" s="62" t="s">
        <v>195</v>
      </c>
      <c r="D9" s="209">
        <f>SUM((MAX(D12,D16)),D20,D22)</f>
        <v>0</v>
      </c>
      <c r="E9" s="209"/>
      <c r="G9" s="62" t="s">
        <v>195</v>
      </c>
      <c r="I9" s="209">
        <f>SUM((MAX(I12,I16)),I20,I22)</f>
        <v>0</v>
      </c>
      <c r="J9" s="209"/>
      <c r="L9" s="62" t="s">
        <v>195</v>
      </c>
      <c r="N9" s="209">
        <f>SUM((MAX(N12,N16)),N20,N22)</f>
        <v>0</v>
      </c>
      <c r="O9" s="209"/>
    </row>
    <row r="10" spans="2:15" ht="8.1" customHeight="1" x14ac:dyDescent="0.25">
      <c r="E10" s="65"/>
      <c r="L10" s="58"/>
    </row>
    <row r="11" spans="2:15" x14ac:dyDescent="0.25">
      <c r="B11" s="66" t="s">
        <v>197</v>
      </c>
      <c r="D11" s="212" t="s">
        <v>6</v>
      </c>
      <c r="E11" s="212"/>
      <c r="G11" s="66" t="s">
        <v>197</v>
      </c>
      <c r="I11" s="212" t="s">
        <v>6</v>
      </c>
      <c r="J11" s="212"/>
      <c r="L11" s="62" t="s">
        <v>197</v>
      </c>
      <c r="N11" s="212" t="s">
        <v>6</v>
      </c>
      <c r="O11" s="212"/>
    </row>
    <row r="12" spans="2:15" x14ac:dyDescent="0.25">
      <c r="B12" s="66" t="s">
        <v>192</v>
      </c>
      <c r="D12" s="214" t="str">
        <f>IF(D11="(Select)","",(IF(D11="Hourly","N/A","(Enter Annual Income)")))</f>
        <v/>
      </c>
      <c r="E12" s="215"/>
      <c r="G12" s="66" t="s">
        <v>192</v>
      </c>
      <c r="I12" s="214" t="str">
        <f>IF(I11="(Select)","",(IF(I11="Hourly","N/A","(Enter Annual Income)")))</f>
        <v/>
      </c>
      <c r="J12" s="215"/>
      <c r="L12" s="66" t="s">
        <v>192</v>
      </c>
      <c r="N12" s="214" t="str">
        <f>IF(N11="(Select)","",(IF(N11="Hourly","N/A","(Enter Annual Income)")))</f>
        <v/>
      </c>
      <c r="O12" s="215"/>
    </row>
    <row r="13" spans="2:15" x14ac:dyDescent="0.25">
      <c r="B13" s="66" t="s">
        <v>198</v>
      </c>
      <c r="D13" s="213">
        <f>IF(D11="Annual","N/A",(0))</f>
        <v>0</v>
      </c>
      <c r="E13" s="213"/>
      <c r="F13" s="67"/>
      <c r="G13" s="66" t="s">
        <v>198</v>
      </c>
      <c r="H13" s="68"/>
      <c r="I13" s="213">
        <f>IF(I11="Annual","N/A",(0))</f>
        <v>0</v>
      </c>
      <c r="J13" s="213"/>
      <c r="K13" s="68"/>
      <c r="L13" s="66" t="s">
        <v>198</v>
      </c>
      <c r="N13" s="213">
        <f>IF(N11="Annual","N/A",(0))</f>
        <v>0</v>
      </c>
      <c r="O13" s="213"/>
    </row>
    <row r="14" spans="2:15" x14ac:dyDescent="0.25">
      <c r="B14" s="66" t="s">
        <v>199</v>
      </c>
      <c r="D14" s="210">
        <f>IF(D11="Annual","N/A",(0))</f>
        <v>0</v>
      </c>
      <c r="E14" s="210"/>
      <c r="F14" s="67"/>
      <c r="G14" s="66" t="s">
        <v>199</v>
      </c>
      <c r="H14" s="68"/>
      <c r="I14" s="210">
        <f>IF(I11="Annual","N/A",(0))</f>
        <v>0</v>
      </c>
      <c r="J14" s="210"/>
      <c r="K14" s="68"/>
      <c r="L14" s="66" t="s">
        <v>199</v>
      </c>
      <c r="N14" s="210">
        <f>IF(N11="Annual","N/A",(0))</f>
        <v>0</v>
      </c>
      <c r="O14" s="210"/>
    </row>
    <row r="15" spans="2:15" x14ac:dyDescent="0.25">
      <c r="B15" s="66" t="s">
        <v>200</v>
      </c>
      <c r="D15" s="211">
        <f>IF(D11="Annual","N/A",(0))</f>
        <v>0</v>
      </c>
      <c r="E15" s="211"/>
      <c r="F15" s="67"/>
      <c r="G15" s="66" t="s">
        <v>200</v>
      </c>
      <c r="H15" s="68"/>
      <c r="I15" s="211">
        <f>IF(I11="Annual","N/A",(0))</f>
        <v>0</v>
      </c>
      <c r="J15" s="211"/>
      <c r="K15" s="68"/>
      <c r="L15" s="66" t="s">
        <v>200</v>
      </c>
      <c r="N15" s="211">
        <f>IF(N11="Annual","N/A",(0))</f>
        <v>0</v>
      </c>
      <c r="O15" s="211"/>
    </row>
    <row r="16" spans="2:15" ht="15" customHeight="1" x14ac:dyDescent="0.25">
      <c r="B16" s="105" t="s">
        <v>254</v>
      </c>
      <c r="D16" s="216" t="str">
        <f>IF(D11="(Select)","",(IF(D11="Hourly",(D13*D14*D15),"N/A")))</f>
        <v/>
      </c>
      <c r="E16" s="216"/>
      <c r="F16" s="67"/>
      <c r="G16" s="105" t="s">
        <v>254</v>
      </c>
      <c r="H16" s="68"/>
      <c r="I16" s="216" t="str">
        <f>IF(I11="(Select)","",(IF(I11="Hourly",(I13*I14*I15),"N/A")))</f>
        <v/>
      </c>
      <c r="J16" s="216"/>
      <c r="K16" s="68"/>
      <c r="L16" s="105" t="s">
        <v>254</v>
      </c>
      <c r="N16" s="216" t="str">
        <f>IF(N11="(Select)","",(IF(N11="Hourly",(N13*N14*N15),"N/A")))</f>
        <v/>
      </c>
      <c r="O16" s="216"/>
    </row>
    <row r="17" spans="2:15" ht="8.1" customHeight="1" x14ac:dyDescent="0.25">
      <c r="B17" s="70"/>
      <c r="C17" s="71"/>
      <c r="D17" s="72"/>
      <c r="E17" s="73"/>
      <c r="F17" s="67"/>
      <c r="G17" s="68"/>
      <c r="H17" s="68"/>
      <c r="I17" s="68"/>
      <c r="J17" s="72"/>
      <c r="K17" s="68"/>
      <c r="L17" s="74"/>
    </row>
    <row r="18" spans="2:15" ht="30" customHeight="1" x14ac:dyDescent="0.25">
      <c r="B18" s="217" t="s">
        <v>201</v>
      </c>
      <c r="C18" s="217"/>
      <c r="D18" s="218">
        <v>0</v>
      </c>
      <c r="E18" s="218"/>
      <c r="F18" s="67"/>
      <c r="G18" s="217" t="s">
        <v>201</v>
      </c>
      <c r="H18" s="219"/>
      <c r="I18" s="218">
        <v>0</v>
      </c>
      <c r="J18" s="218"/>
      <c r="K18" s="68"/>
      <c r="L18" s="217" t="s">
        <v>201</v>
      </c>
      <c r="M18" s="217"/>
      <c r="N18" s="218"/>
      <c r="O18" s="218"/>
    </row>
    <row r="19" spans="2:15" ht="30" customHeight="1" x14ac:dyDescent="0.25">
      <c r="B19" s="220" t="s">
        <v>205</v>
      </c>
      <c r="C19" s="220"/>
      <c r="D19" s="218">
        <v>0</v>
      </c>
      <c r="E19" s="218"/>
      <c r="F19" s="67"/>
      <c r="G19" s="220" t="s">
        <v>204</v>
      </c>
      <c r="H19" s="221"/>
      <c r="I19" s="218">
        <v>0</v>
      </c>
      <c r="J19" s="218"/>
      <c r="K19" s="68"/>
      <c r="L19" s="220" t="s">
        <v>207</v>
      </c>
      <c r="M19" s="220"/>
      <c r="N19" s="218"/>
      <c r="O19" s="218"/>
    </row>
    <row r="20" spans="2:15" ht="30" customHeight="1" x14ac:dyDescent="0.25">
      <c r="B20" s="220" t="s">
        <v>202</v>
      </c>
      <c r="C20" s="220"/>
      <c r="D20" s="216">
        <f>D18+D19</f>
        <v>0</v>
      </c>
      <c r="E20" s="216"/>
      <c r="F20" s="67"/>
      <c r="G20" s="220" t="s">
        <v>202</v>
      </c>
      <c r="H20" s="221"/>
      <c r="I20" s="216">
        <f>I18+I19</f>
        <v>0</v>
      </c>
      <c r="J20" s="216"/>
      <c r="K20" s="68"/>
      <c r="L20" s="220" t="s">
        <v>202</v>
      </c>
      <c r="M20" s="220"/>
      <c r="N20" s="216">
        <f>N18+N19</f>
        <v>0</v>
      </c>
      <c r="O20" s="216"/>
    </row>
    <row r="21" spans="2:15" ht="30" customHeight="1" x14ac:dyDescent="0.25">
      <c r="B21" s="224" t="s">
        <v>220</v>
      </c>
      <c r="C21" s="224"/>
      <c r="D21" s="225" t="s">
        <v>6</v>
      </c>
      <c r="E21" s="225"/>
      <c r="F21" s="67"/>
      <c r="G21" s="224" t="s">
        <v>221</v>
      </c>
      <c r="H21" s="226"/>
      <c r="I21" s="225" t="s">
        <v>6</v>
      </c>
      <c r="J21" s="225"/>
      <c r="K21" s="68"/>
      <c r="L21" s="224" t="s">
        <v>222</v>
      </c>
      <c r="M21" s="224"/>
      <c r="N21" s="225" t="s">
        <v>6</v>
      </c>
      <c r="O21" s="225"/>
    </row>
    <row r="22" spans="2:15" s="77" customFormat="1" ht="30" customHeight="1" x14ac:dyDescent="0.25">
      <c r="B22" s="222" t="s">
        <v>5</v>
      </c>
      <c r="C22" s="222"/>
      <c r="D22" s="218" t="str">
        <f>IF(D21="No","N/A","(Enter Expected Earnings)")</f>
        <v>(Enter Expected Earnings)</v>
      </c>
      <c r="E22" s="218"/>
      <c r="F22" s="75"/>
      <c r="G22" s="222" t="s">
        <v>5</v>
      </c>
      <c r="H22" s="223"/>
      <c r="I22" s="218" t="str">
        <f>IF(I21="No","N/A","(Enter Expected Earnings)")</f>
        <v>(Enter Expected Earnings)</v>
      </c>
      <c r="J22" s="218"/>
      <c r="K22" s="76"/>
      <c r="L22" s="222" t="s">
        <v>5</v>
      </c>
      <c r="M22" s="222"/>
      <c r="N22" s="218" t="str">
        <f>IF(N21="No","N/A","(Enter Expected Earnings)")</f>
        <v>(Enter Expected Earnings)</v>
      </c>
      <c r="O22" s="218"/>
    </row>
    <row r="23" spans="2:15" ht="8.1" customHeight="1" x14ac:dyDescent="0.25">
      <c r="B23" s="78"/>
      <c r="C23" s="79"/>
      <c r="D23" s="79"/>
      <c r="E23" s="80"/>
      <c r="F23" s="81"/>
      <c r="G23" s="82"/>
      <c r="H23" s="78"/>
      <c r="I23" s="78"/>
      <c r="J23" s="78"/>
      <c r="K23" s="78"/>
      <c r="L23" s="78"/>
      <c r="M23" s="54"/>
      <c r="N23" s="54"/>
      <c r="O23" s="54"/>
    </row>
    <row r="24" spans="2:15" ht="30" customHeight="1" x14ac:dyDescent="0.25">
      <c r="B24" s="60"/>
      <c r="C24" s="83"/>
      <c r="D24" s="83"/>
      <c r="E24" s="84"/>
      <c r="F24" s="85"/>
      <c r="G24" s="86"/>
      <c r="H24" s="60"/>
      <c r="I24" s="60"/>
      <c r="J24" s="60"/>
      <c r="K24" s="60"/>
      <c r="L24" s="60"/>
      <c r="M24" s="58"/>
      <c r="N24" s="58"/>
      <c r="O24" s="58"/>
    </row>
    <row r="25" spans="2:15" ht="26.25" x14ac:dyDescent="0.4">
      <c r="B25" s="87" t="s">
        <v>208</v>
      </c>
      <c r="C25" s="78"/>
      <c r="D25" s="78"/>
      <c r="E25" s="54"/>
      <c r="F25" s="54"/>
      <c r="G25" s="78"/>
      <c r="H25" s="78"/>
      <c r="I25" s="78"/>
      <c r="J25" s="78"/>
      <c r="K25" s="78"/>
      <c r="L25" s="88" t="s">
        <v>8</v>
      </c>
      <c r="M25" s="54"/>
      <c r="N25" s="89"/>
      <c r="O25" s="39">
        <f>O30</f>
        <v>0</v>
      </c>
    </row>
    <row r="26" spans="2:15" ht="8.1" customHeight="1" x14ac:dyDescent="0.4">
      <c r="B26" s="90"/>
      <c r="C26" s="60"/>
      <c r="D26" s="60"/>
      <c r="E26" s="58"/>
      <c r="F26" s="58"/>
      <c r="G26" s="60"/>
      <c r="H26" s="60"/>
      <c r="I26" s="60"/>
      <c r="J26" s="60"/>
      <c r="K26" s="60"/>
      <c r="L26" s="91"/>
      <c r="M26" s="58"/>
      <c r="N26" s="92"/>
      <c r="O26" s="93"/>
    </row>
    <row r="27" spans="2:15" ht="15" customHeight="1" x14ac:dyDescent="0.25">
      <c r="B27" s="66" t="s">
        <v>212</v>
      </c>
      <c r="D27" s="229" t="s">
        <v>213</v>
      </c>
      <c r="E27" s="229"/>
      <c r="F27" s="229"/>
      <c r="G27" s="229"/>
      <c r="H27" s="230" t="s">
        <v>214</v>
      </c>
      <c r="I27" s="230"/>
      <c r="J27" s="230" t="s">
        <v>215</v>
      </c>
      <c r="K27" s="230"/>
      <c r="L27" s="74"/>
    </row>
    <row r="28" spans="2:15" ht="15" customHeight="1" x14ac:dyDescent="0.25">
      <c r="B28" s="212" t="s">
        <v>6</v>
      </c>
      <c r="C28" s="212"/>
      <c r="D28" s="228"/>
      <c r="E28" s="228"/>
      <c r="F28" s="228"/>
      <c r="G28" s="228"/>
      <c r="H28" s="218"/>
      <c r="I28" s="218"/>
      <c r="J28" s="218"/>
      <c r="K28" s="218"/>
      <c r="M28" s="217" t="s">
        <v>216</v>
      </c>
      <c r="N28" s="219"/>
      <c r="O28" s="227">
        <f>SUM(H28:H37)</f>
        <v>0</v>
      </c>
    </row>
    <row r="29" spans="2:15" ht="15" customHeight="1" x14ac:dyDescent="0.25">
      <c r="B29" s="212" t="s">
        <v>6</v>
      </c>
      <c r="C29" s="212"/>
      <c r="D29" s="228"/>
      <c r="E29" s="228"/>
      <c r="F29" s="228"/>
      <c r="G29" s="228"/>
      <c r="H29" s="218"/>
      <c r="I29" s="218"/>
      <c r="J29" s="218"/>
      <c r="K29" s="218"/>
      <c r="M29" s="217"/>
      <c r="N29" s="219"/>
      <c r="O29" s="227"/>
    </row>
    <row r="30" spans="2:15" ht="15" customHeight="1" x14ac:dyDescent="0.25">
      <c r="B30" s="212" t="s">
        <v>6</v>
      </c>
      <c r="C30" s="212"/>
      <c r="D30" s="228"/>
      <c r="E30" s="228"/>
      <c r="F30" s="228"/>
      <c r="G30" s="228"/>
      <c r="H30" s="218"/>
      <c r="I30" s="218"/>
      <c r="J30" s="218"/>
      <c r="K30" s="218"/>
      <c r="M30" s="217" t="s">
        <v>218</v>
      </c>
      <c r="N30" s="231"/>
      <c r="O30" s="232">
        <f>SUM(J28:K37)</f>
        <v>0</v>
      </c>
    </row>
    <row r="31" spans="2:15" ht="15" customHeight="1" x14ac:dyDescent="0.25">
      <c r="B31" s="212" t="s">
        <v>6</v>
      </c>
      <c r="C31" s="212"/>
      <c r="D31" s="228"/>
      <c r="E31" s="228"/>
      <c r="F31" s="228"/>
      <c r="G31" s="228"/>
      <c r="H31" s="218"/>
      <c r="I31" s="218"/>
      <c r="J31" s="218"/>
      <c r="K31" s="218"/>
      <c r="M31" s="217"/>
      <c r="N31" s="231"/>
      <c r="O31" s="233"/>
    </row>
    <row r="32" spans="2:15" ht="15" customHeight="1" x14ac:dyDescent="0.25">
      <c r="B32" s="212" t="s">
        <v>6</v>
      </c>
      <c r="C32" s="212"/>
      <c r="D32" s="228"/>
      <c r="E32" s="228"/>
      <c r="F32" s="228"/>
      <c r="G32" s="228"/>
      <c r="H32" s="218"/>
      <c r="I32" s="218"/>
      <c r="J32" s="218"/>
      <c r="K32" s="218"/>
      <c r="L32" s="74"/>
      <c r="M32" s="217"/>
      <c r="N32" s="231"/>
      <c r="O32" s="236"/>
    </row>
    <row r="33" spans="2:15" ht="15" customHeight="1" x14ac:dyDescent="0.25">
      <c r="B33" s="212" t="s">
        <v>6</v>
      </c>
      <c r="C33" s="212"/>
      <c r="D33" s="228"/>
      <c r="E33" s="228"/>
      <c r="F33" s="228"/>
      <c r="G33" s="228"/>
      <c r="H33" s="218"/>
      <c r="I33" s="218"/>
      <c r="J33" s="218"/>
      <c r="K33" s="218"/>
      <c r="L33" s="74"/>
      <c r="M33" s="217"/>
      <c r="N33" s="231"/>
      <c r="O33" s="209"/>
    </row>
    <row r="34" spans="2:15" ht="15" customHeight="1" x14ac:dyDescent="0.25">
      <c r="B34" s="212" t="s">
        <v>6</v>
      </c>
      <c r="C34" s="212"/>
      <c r="D34" s="228"/>
      <c r="E34" s="228"/>
      <c r="F34" s="228"/>
      <c r="G34" s="228"/>
      <c r="H34" s="218"/>
      <c r="I34" s="218"/>
      <c r="J34" s="218"/>
      <c r="K34" s="218"/>
      <c r="L34" s="74"/>
      <c r="M34" s="217" t="s">
        <v>217</v>
      </c>
      <c r="N34" s="231"/>
      <c r="O34" s="234">
        <v>5.9999999999999995E-4</v>
      </c>
    </row>
    <row r="35" spans="2:15" ht="15" customHeight="1" x14ac:dyDescent="0.25">
      <c r="B35" s="212" t="s">
        <v>6</v>
      </c>
      <c r="C35" s="212"/>
      <c r="D35" s="228"/>
      <c r="E35" s="228"/>
      <c r="F35" s="228"/>
      <c r="G35" s="228"/>
      <c r="H35" s="218"/>
      <c r="I35" s="218"/>
      <c r="J35" s="218"/>
      <c r="K35" s="218"/>
      <c r="L35" s="74"/>
      <c r="M35" s="217"/>
      <c r="N35" s="231"/>
      <c r="O35" s="235"/>
    </row>
    <row r="36" spans="2:15" ht="15" customHeight="1" x14ac:dyDescent="0.25">
      <c r="B36" s="212" t="s">
        <v>6</v>
      </c>
      <c r="C36" s="212"/>
      <c r="D36" s="228"/>
      <c r="E36" s="228"/>
      <c r="F36" s="228"/>
      <c r="G36" s="228"/>
      <c r="H36" s="218"/>
      <c r="I36" s="218"/>
      <c r="J36" s="218"/>
      <c r="K36" s="218"/>
      <c r="L36" s="74"/>
    </row>
    <row r="37" spans="2:15" ht="15" customHeight="1" x14ac:dyDescent="0.25">
      <c r="B37" s="212" t="s">
        <v>6</v>
      </c>
      <c r="C37" s="212"/>
      <c r="D37" s="228"/>
      <c r="E37" s="228"/>
      <c r="F37" s="228"/>
      <c r="G37" s="228"/>
      <c r="H37" s="218"/>
      <c r="I37" s="218"/>
      <c r="J37" s="218"/>
      <c r="K37" s="218"/>
      <c r="L37" s="74"/>
    </row>
    <row r="38" spans="2:15" s="96" customFormat="1" ht="8.1" customHeight="1" x14ac:dyDescent="0.25">
      <c r="B38" s="79"/>
      <c r="C38" s="79"/>
      <c r="D38" s="94"/>
      <c r="E38" s="94"/>
      <c r="F38" s="79"/>
      <c r="G38" s="79"/>
      <c r="H38" s="79"/>
      <c r="I38" s="79"/>
      <c r="J38" s="79"/>
      <c r="K38" s="79"/>
      <c r="L38" s="79"/>
      <c r="M38" s="95"/>
      <c r="N38" s="95"/>
      <c r="O38" s="95"/>
    </row>
    <row r="39" spans="2:15" ht="30" customHeight="1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5" ht="26.25" x14ac:dyDescent="0.4">
      <c r="B40" s="53" t="s">
        <v>219</v>
      </c>
      <c r="C40" s="78"/>
      <c r="D40" s="78"/>
      <c r="E40" s="54"/>
      <c r="F40" s="54"/>
      <c r="G40" s="78"/>
      <c r="H40" s="78"/>
      <c r="I40" s="78"/>
      <c r="J40" s="78"/>
      <c r="K40" s="78"/>
      <c r="L40" s="56" t="s">
        <v>9</v>
      </c>
      <c r="M40" s="97"/>
      <c r="N40" s="97"/>
      <c r="O40" s="39">
        <f>SUM(E42,J42,O42)</f>
        <v>0</v>
      </c>
    </row>
    <row r="41" spans="2:15" ht="8.1" customHeight="1" x14ac:dyDescent="0.4">
      <c r="B41" s="57"/>
      <c r="C41" s="60"/>
      <c r="D41" s="60"/>
      <c r="E41" s="58"/>
      <c r="F41" s="58"/>
      <c r="G41" s="60"/>
      <c r="H41" s="60"/>
      <c r="I41" s="60"/>
      <c r="J41" s="60"/>
      <c r="K41" s="60"/>
      <c r="L41" s="98"/>
      <c r="M41" s="99"/>
      <c r="N41" s="99"/>
      <c r="O41" s="100"/>
    </row>
    <row r="42" spans="2:15" x14ac:dyDescent="0.25">
      <c r="B42" s="101" t="s">
        <v>227</v>
      </c>
      <c r="C42" s="102"/>
      <c r="D42" s="102"/>
      <c r="E42" s="42">
        <f>SUM(E44:E53)</f>
        <v>0</v>
      </c>
      <c r="F42" s="102"/>
      <c r="G42" s="101" t="s">
        <v>228</v>
      </c>
      <c r="H42" s="103"/>
      <c r="I42" s="102"/>
      <c r="J42" s="41">
        <f>SUM(J44:J53)</f>
        <v>0</v>
      </c>
      <c r="K42" s="103"/>
      <c r="L42" s="101" t="s">
        <v>219</v>
      </c>
      <c r="M42" s="102"/>
      <c r="N42" s="102"/>
      <c r="O42" s="41">
        <f>SUM(O44:O53)</f>
        <v>0</v>
      </c>
    </row>
    <row r="43" spans="2:15" ht="16.5" customHeight="1" x14ac:dyDescent="0.25">
      <c r="B43" s="66" t="s">
        <v>223</v>
      </c>
      <c r="C43" s="40" t="s">
        <v>224</v>
      </c>
      <c r="D43" s="40" t="s">
        <v>225</v>
      </c>
      <c r="E43" s="40" t="s">
        <v>226</v>
      </c>
      <c r="F43" s="74"/>
      <c r="G43" s="66" t="s">
        <v>223</v>
      </c>
      <c r="H43" s="40" t="s">
        <v>224</v>
      </c>
      <c r="I43" s="40" t="s">
        <v>225</v>
      </c>
      <c r="J43" s="40" t="s">
        <v>226</v>
      </c>
      <c r="K43" s="70"/>
      <c r="L43" s="66" t="s">
        <v>223</v>
      </c>
      <c r="M43" s="40" t="s">
        <v>224</v>
      </c>
      <c r="N43" s="40" t="s">
        <v>225</v>
      </c>
      <c r="O43" s="40" t="s">
        <v>226</v>
      </c>
    </row>
    <row r="44" spans="2:15" x14ac:dyDescent="0.25">
      <c r="B44" s="228"/>
      <c r="C44" s="218"/>
      <c r="D44" s="212" t="s">
        <v>6</v>
      </c>
      <c r="E44" s="216" t="str">
        <f>IF(D44="(Select)","",(IF(D44="Weekly",(C44*52),IF(D44="Bi-Weekly",(C44*26),IF(D44="Semi-Monthly",(C44*24),IF(D44="Monthly",(C44*12),IF(D44="Annually",(C44))))))))</f>
        <v/>
      </c>
      <c r="F44" s="74"/>
      <c r="G44" s="228"/>
      <c r="H44" s="218"/>
      <c r="I44" s="212" t="s">
        <v>6</v>
      </c>
      <c r="J44" s="216" t="str">
        <f>IF(I44="(Select)","",(IF(I44="Weekly",(H44*52),IF(I44="Bi-Weekly",(H44*26),IF(I44="Semi-Monthly",(H44*24),IF(I44="Monthly",(H44*12),IF(I44="Annually",(H44))))))))</f>
        <v/>
      </c>
      <c r="K44" s="70"/>
      <c r="L44" s="228"/>
      <c r="M44" s="218"/>
      <c r="N44" s="212" t="s">
        <v>6</v>
      </c>
      <c r="O44" s="216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28"/>
      <c r="C45" s="218"/>
      <c r="D45" s="212"/>
      <c r="E45" s="216"/>
      <c r="F45" s="74"/>
      <c r="G45" s="228"/>
      <c r="H45" s="218"/>
      <c r="I45" s="212"/>
      <c r="J45" s="216"/>
      <c r="K45" s="70"/>
      <c r="L45" s="228"/>
      <c r="M45" s="218"/>
      <c r="N45" s="212"/>
      <c r="O45" s="216"/>
    </row>
    <row r="46" spans="2:15" x14ac:dyDescent="0.25">
      <c r="B46" s="228"/>
      <c r="C46" s="218"/>
      <c r="D46" s="212" t="s">
        <v>6</v>
      </c>
      <c r="E46" s="216" t="str">
        <f>IF(D46="(Select)","",(IF(D46="Weekly",(C46*52),IF(D46="Bi-Weekly",(C46*26),IF(D46="Semi-Monthly",(C46*24),IF(D46="Monthly",(C46*12),IF(D46="Annually",(C46))))))))</f>
        <v/>
      </c>
      <c r="F46" s="74"/>
      <c r="G46" s="228"/>
      <c r="H46" s="218"/>
      <c r="I46" s="212" t="s">
        <v>6</v>
      </c>
      <c r="J46" s="216" t="str">
        <f t="shared" ref="J46" si="0">IF(I46="(Select)","",(IF(I46="Weekly",(H46*52),IF(I46="Bi-Weekly",(H46*26),IF(I46="Semi-Monthly",(H46*24),IF(I46="Monthly",(H46*12),IF(I46="Annually",(H46))))))))</f>
        <v/>
      </c>
      <c r="K46" s="70"/>
      <c r="L46" s="228"/>
      <c r="M46" s="218"/>
      <c r="N46" s="212" t="s">
        <v>6</v>
      </c>
      <c r="O46" s="216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28"/>
      <c r="C47" s="218"/>
      <c r="D47" s="212"/>
      <c r="E47" s="216"/>
      <c r="F47" s="74"/>
      <c r="G47" s="228"/>
      <c r="H47" s="218"/>
      <c r="I47" s="212"/>
      <c r="J47" s="216"/>
      <c r="K47" s="70"/>
      <c r="L47" s="228"/>
      <c r="M47" s="218"/>
      <c r="N47" s="212"/>
      <c r="O47" s="216"/>
    </row>
    <row r="48" spans="2:15" ht="15" customHeight="1" x14ac:dyDescent="0.25">
      <c r="B48" s="228"/>
      <c r="C48" s="218"/>
      <c r="D48" s="212" t="s">
        <v>6</v>
      </c>
      <c r="E48" s="216" t="str">
        <f t="shared" ref="E48" si="2">IF(D48="(Select)","",(IF(D48="Weekly",(C48*52),IF(D48="Bi-Weekly",(C48*26),IF(D48="Semi-Monthly",(C48*24),IF(D48="Monthly",(C48*12),IF(D48="Annually",(C48))))))))</f>
        <v/>
      </c>
      <c r="F48" s="74"/>
      <c r="G48" s="228"/>
      <c r="H48" s="218"/>
      <c r="I48" s="212" t="s">
        <v>6</v>
      </c>
      <c r="J48" s="216" t="str">
        <f t="shared" ref="J48" si="3">IF(I48="(Select)","",(IF(I48="Weekly",(H48*52),IF(I48="Bi-Weekly",(H48*26),IF(I48="Semi-Monthly",(H48*24),IF(I48="Monthly",(H48*12),IF(I48="Annually",(H48))))))))</f>
        <v/>
      </c>
      <c r="K48" s="70"/>
      <c r="L48" s="228"/>
      <c r="M48" s="218"/>
      <c r="N48" s="212" t="s">
        <v>6</v>
      </c>
      <c r="O48" s="216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28"/>
      <c r="C49" s="218"/>
      <c r="D49" s="212"/>
      <c r="E49" s="216"/>
      <c r="F49" s="74"/>
      <c r="G49" s="228"/>
      <c r="H49" s="218"/>
      <c r="I49" s="212"/>
      <c r="J49" s="216"/>
      <c r="K49" s="74"/>
      <c r="L49" s="228"/>
      <c r="M49" s="218"/>
      <c r="N49" s="212"/>
      <c r="O49" s="216"/>
    </row>
    <row r="50" spans="2:15" x14ac:dyDescent="0.25">
      <c r="B50" s="237"/>
      <c r="C50" s="218"/>
      <c r="D50" s="212" t="s">
        <v>6</v>
      </c>
      <c r="E50" s="216" t="str">
        <f t="shared" ref="E50" si="5">IF(D50="(Select)","",(IF(D50="Weekly",(C50*52),IF(D50="Bi-Weekly",(C50*26),IF(D50="Semi-Monthly",(C50*24),IF(D50="Monthly",(C50*12),IF(D50="Annually",(C50))))))))</f>
        <v/>
      </c>
      <c r="F50" s="74"/>
      <c r="G50" s="237"/>
      <c r="H50" s="218"/>
      <c r="I50" s="212" t="s">
        <v>6</v>
      </c>
      <c r="J50" s="216" t="str">
        <f t="shared" ref="J50" si="6">IF(I50="(Select)","",(IF(I50="Weekly",(H50*52),IF(I50="Bi-Weekly",(H50*26),IF(I50="Semi-Monthly",(H50*24),IF(I50="Monthly",(H50*12),IF(I50="Annually",(H50))))))))</f>
        <v/>
      </c>
      <c r="K50" s="74"/>
      <c r="L50" s="237"/>
      <c r="M50" s="218"/>
      <c r="N50" s="212" t="s">
        <v>6</v>
      </c>
      <c r="O50" s="216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37"/>
      <c r="C51" s="218"/>
      <c r="D51" s="212"/>
      <c r="E51" s="216"/>
      <c r="F51" s="74"/>
      <c r="G51" s="237"/>
      <c r="H51" s="218"/>
      <c r="I51" s="212"/>
      <c r="J51" s="216"/>
      <c r="K51" s="74"/>
      <c r="L51" s="237"/>
      <c r="M51" s="218"/>
      <c r="N51" s="212"/>
      <c r="O51" s="216"/>
    </row>
    <row r="52" spans="2:15" x14ac:dyDescent="0.25">
      <c r="B52" s="237"/>
      <c r="C52" s="218"/>
      <c r="D52" s="212" t="s">
        <v>6</v>
      </c>
      <c r="E52" s="216" t="str">
        <f t="shared" ref="E52" si="8">IF(D52="(Select)","",(IF(D52="Weekly",(C52*52),IF(D52="Bi-Weekly",(C52*26),IF(D52="Semi-Monthly",(C52*24),IF(D52="Monthly",(C52*12),IF(D52="Annually",(C52))))))))</f>
        <v/>
      </c>
      <c r="F52" s="74"/>
      <c r="G52" s="237"/>
      <c r="H52" s="218"/>
      <c r="I52" s="212" t="s">
        <v>6</v>
      </c>
      <c r="J52" s="216" t="str">
        <f t="shared" ref="J52" si="9">IF(I52="(Select)","",(IF(I52="Weekly",(H52*52),IF(I52="Bi-Weekly",(H52*26),IF(I52="Semi-Monthly",(H52*24),IF(I52="Monthly",(H52*12),IF(I52="Annually",(H52))))))))</f>
        <v/>
      </c>
      <c r="K52" s="74"/>
      <c r="L52" s="237"/>
      <c r="M52" s="218"/>
      <c r="N52" s="212" t="s">
        <v>6</v>
      </c>
      <c r="O52" s="216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37"/>
      <c r="C53" s="218"/>
      <c r="D53" s="212"/>
      <c r="E53" s="216"/>
      <c r="F53" s="74"/>
      <c r="G53" s="237"/>
      <c r="H53" s="218"/>
      <c r="I53" s="212"/>
      <c r="J53" s="216"/>
      <c r="K53" s="74"/>
      <c r="L53" s="237"/>
      <c r="M53" s="218"/>
      <c r="N53" s="212"/>
      <c r="O53" s="216"/>
    </row>
    <row r="54" spans="2:15" ht="8.1" customHeight="1" x14ac:dyDescent="0.25">
      <c r="B54" s="54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54"/>
      <c r="N54" s="54"/>
      <c r="O54" s="54"/>
    </row>
    <row r="55" spans="2:15" x14ac:dyDescent="0.25">
      <c r="F55" s="74"/>
      <c r="G55" s="74"/>
      <c r="H55" s="74"/>
      <c r="I55" s="74"/>
      <c r="J55" s="74"/>
      <c r="K55" s="74"/>
      <c r="L55" s="74"/>
    </row>
    <row r="56" spans="2:15" x14ac:dyDescent="0.25">
      <c r="B56" s="104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5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5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5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5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5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5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</sheetData>
  <sheetProtection algorithmName="SHA-512" hashValue="aK7vfY1/k5GTiSFfzHH0/XEbW3QzTWUnTdzCGL1pn6pU3uterfsl5YbiWNlbvfi/Ogx+m2Z0FgiexMOKSZfezQ==" saltValue="Fc5TJy0kH81yfQCQxNRBGg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O30:O31"/>
    <mergeCell ref="B31:C31"/>
    <mergeCell ref="D31:G31"/>
    <mergeCell ref="H31:I31"/>
    <mergeCell ref="J31:K31"/>
    <mergeCell ref="M30:N31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M34:N3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Household Information</vt:lpstr>
      <vt:lpstr>HH Member 1</vt:lpstr>
      <vt:lpstr>HH Member 2</vt:lpstr>
      <vt:lpstr>HH Member 3</vt:lpstr>
      <vt:lpstr>HH Member 4</vt:lpstr>
      <vt:lpstr>HH Member 5</vt:lpstr>
      <vt:lpstr>HH Member 6</vt:lpstr>
      <vt:lpstr>HH Member 7</vt:lpstr>
      <vt:lpstr>HH Member 8</vt:lpstr>
      <vt:lpstr>Adjusted Income</vt:lpstr>
      <vt:lpstr>Eligibility + Signatures</vt:lpstr>
      <vt:lpstr>Data</vt:lpstr>
      <vt:lpstr>2017 Income Limits</vt:lpstr>
      <vt:lpstr>'Adjusted Income'!Print_Area</vt:lpstr>
      <vt:lpstr>'Eligibility + Signatures'!Print_Area</vt:lpstr>
      <vt:lpstr>'HH Member 1'!Print_Area</vt:lpstr>
      <vt:lpstr>'HH Member 2'!Print_Area</vt:lpstr>
      <vt:lpstr>'HH Member 3'!Print_Area</vt:lpstr>
      <vt:lpstr>'HH Member 4'!Print_Area</vt:lpstr>
      <vt:lpstr>'HH Member 5'!Print_Area</vt:lpstr>
      <vt:lpstr>'HH Member 6'!Print_Area</vt:lpstr>
      <vt:lpstr>'HH Member 7'!Print_Area</vt:lpstr>
      <vt:lpstr>'HH Member 8'!Print_Area</vt:lpstr>
      <vt:lpstr>'Household Information'!Print_Area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Mueller</dc:creator>
  <cp:lastModifiedBy>Emily Mueller</cp:lastModifiedBy>
  <cp:lastPrinted>2017-05-24T13:46:00Z</cp:lastPrinted>
  <dcterms:created xsi:type="dcterms:W3CDTF">2016-10-04T16:27:22Z</dcterms:created>
  <dcterms:modified xsi:type="dcterms:W3CDTF">2017-05-24T13:49:41Z</dcterms:modified>
</cp:coreProperties>
</file>