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workbookProtection workbookPassword="CA72" lockStructure="1"/>
  <bookViews>
    <workbookView xWindow="0" yWindow="0" windowWidth="21600" windowHeight="9885" tabRatio="928"/>
  </bookViews>
  <sheets>
    <sheet name="Instructions" sheetId="26" r:id="rId1"/>
    <sheet name="Summary" sheetId="22" r:id="rId2"/>
    <sheet name="Scoring Checklist" sheetId="23" r:id="rId3"/>
    <sheet name="Notes" sheetId="24" r:id="rId4"/>
    <sheet name="15A1" sheetId="3" r:id="rId5"/>
    <sheet name="15A2" sheetId="5" r:id="rId6"/>
    <sheet name="15A3" sheetId="7" r:id="rId7"/>
    <sheet name="15A4" sheetId="31" r:id="rId8"/>
    <sheet name="15B1" sheetId="27" r:id="rId9"/>
    <sheet name="15B2" sheetId="6" r:id="rId10"/>
    <sheet name="15C1" sheetId="8" r:id="rId11"/>
    <sheet name="15C2a" sheetId="32" r:id="rId12"/>
    <sheet name="15C2b" sheetId="11" r:id="rId13"/>
    <sheet name="15C3" sheetId="34" r:id="rId14"/>
    <sheet name="15C4" sheetId="2" r:id="rId15"/>
    <sheet name="15C5" sheetId="9" r:id="rId16"/>
    <sheet name="15C6" sheetId="10" r:id="rId17"/>
    <sheet name="15D1" sheetId="12" r:id="rId18"/>
    <sheet name="15D2" sheetId="13" r:id="rId19"/>
    <sheet name="15D3" sheetId="14" r:id="rId20"/>
    <sheet name="15E1" sheetId="15" r:id="rId21"/>
    <sheet name="15E2" sheetId="16" r:id="rId22"/>
    <sheet name="15F1" sheetId="17" r:id="rId23"/>
    <sheet name="15F2" sheetId="18" r:id="rId24"/>
    <sheet name="15F3" sheetId="20" r:id="rId25"/>
    <sheet name="15F4" sheetId="33" r:id="rId26"/>
    <sheet name="EUA Restrictions" sheetId="29" state="hidden" r:id="rId27"/>
  </sheets>
  <definedNames>
    <definedName name="_xlnm._FilterDatabase" localSheetId="26" hidden="1">'EUA Restrictions'!#REF!</definedName>
    <definedName name="Applicant" localSheetId="4">'15A1'!$B$1:$L$126</definedName>
    <definedName name="Applicant" localSheetId="5">'15A2'!$D$1:$M$40</definedName>
    <definedName name="Applicant" localSheetId="6">'15A3'!$D$1:$M$24</definedName>
    <definedName name="Applicant" localSheetId="7">'15A4'!$D$1:$M$37</definedName>
    <definedName name="Applicant" localSheetId="8">'15B1'!$D$1:$M$27</definedName>
    <definedName name="Applicant" localSheetId="9">'15B2'!$D$1:$N$32</definedName>
    <definedName name="Applicant" localSheetId="10">'15C1'!$E$1:$N$35</definedName>
    <definedName name="Applicant" localSheetId="11">'15C2a'!$D$1:$M$17</definedName>
    <definedName name="Applicant" localSheetId="12">'15C2b'!$E$1:$N$27</definedName>
    <definedName name="Applicant" localSheetId="13">'15C3'!$D$1:$P$17</definedName>
    <definedName name="Applicant" localSheetId="14">'15C4'!$C$1:$L$28</definedName>
    <definedName name="Applicant" localSheetId="15">'15C5'!$D$1:$N$1434</definedName>
    <definedName name="Applicant" localSheetId="16">'15C6'!$C$1:$M$31</definedName>
    <definedName name="Applicant" localSheetId="17">'15D1'!$E$1:$N$35</definedName>
    <definedName name="Applicant" localSheetId="18">'15D2'!$D$1:$M$39</definedName>
    <definedName name="Applicant" localSheetId="19">'15D3'!$E$1:$U$345</definedName>
    <definedName name="Applicant" localSheetId="20">'15E1'!$B$1:$L$50</definedName>
    <definedName name="Applicant" localSheetId="21">'15E2'!$D$1:$M$41</definedName>
    <definedName name="Applicant" localSheetId="22">'15F1'!$C$1:$M$29</definedName>
    <definedName name="Applicant" localSheetId="23">'15F2'!$D$1:$M$28</definedName>
    <definedName name="Applicant" localSheetId="24">'15F3'!$D$1:$M$25</definedName>
    <definedName name="Applicant" localSheetId="25">'15F4'!$D$1:$M$24</definedName>
    <definedName name="Applicant" localSheetId="3">Notes!$B$1:$M$98</definedName>
    <definedName name="Applicant" localSheetId="2">'Scoring Checklist'!$D$2:$O$159</definedName>
    <definedName name="Applicant" localSheetId="1">Summary!$B$1:$M$70</definedName>
    <definedName name="_xlnm.Criteria" localSheetId="26">'EUA Restrictions'!#REF!</definedName>
    <definedName name="_xlnm.Extract" localSheetId="26">'EUA Restrictions'!#REF!</definedName>
    <definedName name="_xlnm.Print_Area" localSheetId="4">'15A1'!$B$1:$L$66,'15A1'!$N$1:$X$124</definedName>
    <definedName name="_xlnm.Print_Area" localSheetId="5">'15A2'!$D$1:$M$39,'15A2'!$Q$1:$Z$39</definedName>
    <definedName name="_xlnm.Print_Area" localSheetId="6">'15A3'!$D$1:$M$24,'15A3'!$Q$1:$Z$24</definedName>
    <definedName name="_xlnm.Print_Area" localSheetId="7">'15A4'!$D$1:$M$23,'15A4'!$Q$1:$Z$23</definedName>
    <definedName name="_xlnm.Print_Area" localSheetId="8">'15B1'!$D$1:$M$30,'15B1'!$R$1:$AA$30</definedName>
    <definedName name="_xlnm.Print_Area" localSheetId="9">'15B2'!$D$1:$N$30,'15B2'!$R$1:$AB$30</definedName>
    <definedName name="_xlnm.Print_Area" localSheetId="10">'15C1'!$E$1:$N$27,'15C1'!$S$1:$AB$27</definedName>
    <definedName name="_xlnm.Print_Area" localSheetId="11">'15C2a'!$D$1:$M$22,'15C2a'!$Q$1:$Z$22</definedName>
    <definedName name="_xlnm.Print_Area" localSheetId="12">'15C2b'!$E$1:$N$29,'15C2b'!$S$1:$AB$29</definedName>
    <definedName name="_xlnm.Print_Area" localSheetId="13">'15C3'!$D$1:$P$20,'15C3'!$T$1:$AF$20</definedName>
    <definedName name="_xlnm.Print_Area" localSheetId="14">'15C4'!$C$1:$L$28,'15C4'!$P$1:$Y$28</definedName>
    <definedName name="_xlnm.Print_Area" localSheetId="15">'15C5'!$D$1:$N$49,'15C5'!$AA$1:$AK$49</definedName>
    <definedName name="_xlnm.Print_Area" localSheetId="16">'15C6'!$C$1:$M$31,'15C6'!$S$1:$AC$31</definedName>
    <definedName name="_xlnm.Print_Area" localSheetId="17">'15D1'!$E$1:$N$23,'15D1'!$S$1:$AB$23</definedName>
    <definedName name="_xlnm.Print_Area" localSheetId="18">'15D2'!$D$1:$M$23,'15D2'!$Q$1:$Z$23</definedName>
    <definedName name="_xlnm.Print_Area" localSheetId="19">'15D3'!$E$1:$AB$345,'15D3'!$AO$1:$BF$345</definedName>
    <definedName name="_xlnm.Print_Area" localSheetId="20">'15E1'!$B$1:$L$42,'15E1'!$X$1:$AI$42</definedName>
    <definedName name="_xlnm.Print_Area" localSheetId="21">'15E2'!$D$1:$M$41,'15E2'!$Q$1:$Z$41</definedName>
    <definedName name="_xlnm.Print_Area" localSheetId="22">'15F1'!$C$1:$M$27,'15F1'!$P$1:$Y$27</definedName>
    <definedName name="_xlnm.Print_Area" localSheetId="23">'15F2'!$D$1:$M$28,'15F2'!$R$1:$AA$28</definedName>
    <definedName name="_xlnm.Print_Area" localSheetId="24">'15F3'!$D$1:$M$25,'15F3'!$Q$1:$Z$25</definedName>
    <definedName name="_xlnm.Print_Area" localSheetId="25">'15F4'!$D$1:$M$24,'15F4'!$Q$1:$Z$24</definedName>
    <definedName name="_xlnm.Print_Area" localSheetId="26">'EUA Restrictions'!$B$2:$N$39</definedName>
    <definedName name="_xlnm.Print_Area" localSheetId="3">Notes!$B$1:$M$102,Notes!$P$1:$AA$102</definedName>
    <definedName name="_xlnm.Print_Area" localSheetId="2">'Scoring Checklist'!$T$1:$AE$161,'Scoring Checklist'!$D$1:$O$161</definedName>
    <definedName name="_xlnm.Print_Area" localSheetId="1">Summary!$B$1:$M$70,Summary!$P$1:$AC$70</definedName>
    <definedName name="UD_Checklist">'15A1'!$O$22:$O$26,'15A1'!$O$28:$O$34,'15A1'!$O$36:$O$47,'15A1'!$O$49,'15A1'!$O$51:$O$57,'15A1'!$O$59:$O$63,'15A1'!$O$65:$O$67,'15A1'!$O$69:$O$71,'15A1'!$O$73:$O$76,'15A1'!$O$78:$O$80,'15A1'!$O$82,'15A1'!$O$84:$O$85,'15A1'!$O$87:$O$91,'15A1'!$O$93:$O$95,'15A1'!$O$97:$O$98,'15A1'!$O$100:$O$108,'15A1'!$O$110:$O$112,'15A1'!$O$114:$O$117,'15A1'!$O$119</definedName>
    <definedName name="UD_Code">'15A1'!$P$22:$P$26,'15A1'!$P$28:$P$34,'15A1'!$P$36:$P$47,'15A1'!$P$49,'15A1'!$P$51:$P$57,'15A1'!$P$59:$P$63,'15A1'!$P$65:$P$67,'15A1'!$P$69:$P$71,'15A1'!$P$73:$P$76,'15A1'!$P$78:$P$80,'15A1'!$P$82,'15A1'!$P$84:$P$85,'15A1'!$P$87:$P$91,'15A1'!$P$93:$P$95,'15A1'!$P$97:$P$98,'15A1'!$P$100:$P$108,'15A1'!$P$110:$P$112,'15A1'!$P$114:$P$117,'15A1'!$P$119</definedName>
    <definedName name="UD_Rule">'15A1'!$Q$22:$X$26,'15A1'!$Q$28:$X$34,'15A1'!$Q$36:$X$47,'15A1'!$Q$49,'15A1'!$Q$51:$X$57,'15A1'!$Q$59:$X$63,'15A1'!$Q$65:$X$67,'15A1'!$Q$69:$X$71,'15A1'!$Q$73:$X$76,'15A1'!$Q$78:$X$80,'15A1'!$Q$82,'15A1'!$Q$84:$X$86,'15A1'!$Q$86,'15A1'!$Q$87:$X$91,'15A1'!$Q$86,'15A1'!$Q$93:$X$95,'15A1'!$Q$97:$X$98,'15A1'!$Q$100:$X$108,'15A1'!$Q$110:$X$112</definedName>
    <definedName name="Underwriting" localSheetId="4">'15A1'!$N$1:$X$126</definedName>
    <definedName name="Underwriting" localSheetId="5">'15A2'!$Q$1:$Z$40</definedName>
    <definedName name="Underwriting" localSheetId="6">'15A3'!$Q$1:$Z$24</definedName>
    <definedName name="Underwriting" localSheetId="7">'15A4'!$Q$1:$Z$37</definedName>
    <definedName name="Underwriting" localSheetId="8">'15B1'!$R$1:$AA$27</definedName>
    <definedName name="Underwriting" localSheetId="9">'15B2'!$R$1:$AB$32</definedName>
    <definedName name="Underwriting" localSheetId="10">'15C1'!$S$1:$AB$35</definedName>
    <definedName name="Underwriting" localSheetId="11">'15C2a'!$Q$1:$Z$17</definedName>
    <definedName name="Underwriting" localSheetId="12">'15C2b'!$S$1:$AB$27</definedName>
    <definedName name="Underwriting" localSheetId="13">'15C3'!$T$1:$AC$17</definedName>
    <definedName name="Underwriting" localSheetId="14">'15C4'!$P$1:$Y$28</definedName>
    <definedName name="Underwriting" localSheetId="15">'15C5'!$AA$1:$AK$1434</definedName>
    <definedName name="Underwriting" localSheetId="16">'15C6'!$S$1:$AC$31</definedName>
    <definedName name="Underwriting" localSheetId="17">'15D1'!$S$1:$AB$35</definedName>
    <definedName name="Underwriting" localSheetId="18">'15D2'!$Q$1:$Z$39</definedName>
    <definedName name="Underwriting" localSheetId="19">'15D3'!$AP$1:$BF$345</definedName>
    <definedName name="Underwriting" localSheetId="20">'15E1'!$X$1:$AI$50</definedName>
    <definedName name="Underwriting" localSheetId="21">'15E2'!$Q$1:$Z$41</definedName>
    <definedName name="Underwriting" localSheetId="22">'15F1'!$P$1:$Y$29</definedName>
    <definedName name="Underwriting" localSheetId="23">'15F2'!$R$1:$AA$28</definedName>
    <definedName name="Underwriting" localSheetId="24">'15F3'!$Q$1:$Z$25</definedName>
    <definedName name="Underwriting" localSheetId="25">'15F4'!$Q$1:$Z$24</definedName>
    <definedName name="Underwriting" localSheetId="26">'EUA Restrictions'!$B$2:$N$31</definedName>
    <definedName name="Underwriting" localSheetId="3">Notes!$P$1:$AA$98</definedName>
    <definedName name="Underwriting" localSheetId="2">'Scoring Checklist'!#REF!</definedName>
    <definedName name="Underwriting" localSheetId="1">Summary!$P$1:$AC$70</definedName>
  </definedNames>
  <calcPr calcId="152511" iterate="1"/>
</workbook>
</file>

<file path=xl/calcChain.xml><?xml version="1.0" encoding="utf-8"?>
<calcChain xmlns="http://schemas.openxmlformats.org/spreadsheetml/2006/main">
  <c r="AC67" i="22" l="1"/>
  <c r="AC59" i="22"/>
  <c r="AC58" i="22"/>
  <c r="AC57" i="22"/>
  <c r="AC56" i="22"/>
  <c r="AC52" i="22"/>
  <c r="AC51" i="22"/>
  <c r="AC47" i="22"/>
  <c r="AC46" i="22"/>
  <c r="AC45" i="22"/>
  <c r="AC41" i="22"/>
  <c r="AC40" i="22"/>
  <c r="AC39" i="22"/>
  <c r="AC38" i="22"/>
  <c r="AC37" i="22"/>
  <c r="AC36" i="22"/>
  <c r="AC34" i="22"/>
  <c r="AC30" i="22"/>
  <c r="AC29" i="22"/>
  <c r="AC23" i="22"/>
  <c r="AC24" i="22"/>
  <c r="AC25" i="22"/>
  <c r="AC22" i="22"/>
  <c r="M18" i="29" l="1"/>
  <c r="B31" i="29"/>
  <c r="H27" i="29"/>
  <c r="W10" i="11"/>
  <c r="T50" i="24" l="1"/>
  <c r="F50" i="24"/>
  <c r="S161" i="23" l="1"/>
  <c r="C154" i="23"/>
  <c r="S154" i="23"/>
  <c r="S63" i="23"/>
  <c r="C63" i="23"/>
  <c r="S61" i="23"/>
  <c r="S60" i="23" s="1"/>
  <c r="C61" i="23"/>
  <c r="C60" i="23" s="1"/>
  <c r="K37" i="22"/>
  <c r="M37" i="22" s="1"/>
  <c r="S58" i="23"/>
  <c r="C58" i="23"/>
  <c r="S56" i="23"/>
  <c r="C56" i="23"/>
  <c r="C55" i="23" l="1"/>
  <c r="S55" i="23"/>
  <c r="AA37" i="22"/>
  <c r="G10" i="3"/>
  <c r="W49" i="22"/>
  <c r="I49" i="22"/>
  <c r="Y37" i="22"/>
  <c r="Y34" i="22"/>
  <c r="K34" i="22"/>
  <c r="Y22" i="22" l="1"/>
  <c r="K22" i="22"/>
  <c r="S10" i="3"/>
  <c r="AA22" i="22" s="1"/>
  <c r="Y25" i="22" l="1"/>
  <c r="K25" i="22"/>
  <c r="W54" i="22"/>
  <c r="W43" i="22"/>
  <c r="W27" i="22"/>
  <c r="W20" i="22"/>
  <c r="W67" i="22" l="1"/>
  <c r="AC62" i="9"/>
  <c r="AB62" i="9"/>
  <c r="F62" i="9"/>
  <c r="AC61" i="9"/>
  <c r="AB61" i="9"/>
  <c r="F61" i="9"/>
  <c r="AC60" i="9"/>
  <c r="AB60" i="9"/>
  <c r="F60" i="9"/>
  <c r="AD29" i="34"/>
  <c r="AD27" i="34"/>
  <c r="AD25" i="34"/>
  <c r="AD23" i="34"/>
  <c r="AD21" i="34"/>
  <c r="AA29" i="34"/>
  <c r="AA27" i="34"/>
  <c r="AA25" i="34"/>
  <c r="AA23" i="34"/>
  <c r="AA21" i="34"/>
  <c r="W29" i="34"/>
  <c r="W27" i="34"/>
  <c r="W25" i="34"/>
  <c r="W23" i="34"/>
  <c r="W21" i="34"/>
  <c r="X10" i="34" l="1"/>
  <c r="AA38" i="22" s="1"/>
  <c r="H10" i="34"/>
  <c r="K29" i="34"/>
  <c r="K27" i="34"/>
  <c r="K25" i="34"/>
  <c r="K23" i="34"/>
  <c r="N29" i="34"/>
  <c r="N27" i="34"/>
  <c r="N25" i="34"/>
  <c r="N23" i="34"/>
  <c r="N21" i="34"/>
  <c r="K21" i="34"/>
  <c r="G29" i="34"/>
  <c r="G27" i="34"/>
  <c r="G25" i="34"/>
  <c r="G23" i="34"/>
  <c r="G21" i="34"/>
  <c r="Y19" i="34"/>
  <c r="X8" i="34"/>
  <c r="X6" i="34"/>
  <c r="X5" i="34"/>
  <c r="I19" i="34"/>
  <c r="H8" i="34"/>
  <c r="H6" i="34"/>
  <c r="H5" i="34"/>
  <c r="P21" i="27"/>
  <c r="P20" i="27"/>
  <c r="P19" i="27"/>
  <c r="B21" i="27"/>
  <c r="B20" i="27"/>
  <c r="B19" i="27"/>
  <c r="AB20" i="27"/>
  <c r="AB29" i="27"/>
  <c r="P29" i="27"/>
  <c r="B29" i="27"/>
  <c r="AB28" i="27"/>
  <c r="P28" i="27"/>
  <c r="B28" i="27"/>
  <c r="AB27" i="27"/>
  <c r="P27" i="27"/>
  <c r="B27" i="27"/>
  <c r="C27" i="27" l="1"/>
  <c r="D27" i="27" s="1"/>
  <c r="Y38" i="22"/>
  <c r="K38" i="22"/>
  <c r="M38" i="22" s="1"/>
  <c r="Q19" i="27"/>
  <c r="R19" i="27" s="1"/>
  <c r="Q27" i="27"/>
  <c r="C19" i="27"/>
  <c r="R27" i="27" l="1"/>
  <c r="D19" i="27"/>
  <c r="C161" i="23"/>
  <c r="B38" i="29" l="1"/>
  <c r="B33" i="29"/>
  <c r="T17" i="17"/>
  <c r="K7" i="29"/>
  <c r="E7" i="29"/>
  <c r="E5" i="29"/>
  <c r="E4" i="29"/>
  <c r="AE523" i="10" l="1"/>
  <c r="AD523" i="10"/>
  <c r="O523" i="10"/>
  <c r="N523" i="10"/>
  <c r="AE518" i="10"/>
  <c r="AD518" i="10"/>
  <c r="O518" i="10"/>
  <c r="N518" i="10"/>
  <c r="AE513" i="10"/>
  <c r="AD513" i="10"/>
  <c r="O513" i="10"/>
  <c r="N513" i="10"/>
  <c r="AE508" i="10"/>
  <c r="AD508" i="10"/>
  <c r="O508" i="10"/>
  <c r="N508" i="10"/>
  <c r="AE503" i="10"/>
  <c r="AD503" i="10"/>
  <c r="O503" i="10"/>
  <c r="N503" i="10"/>
  <c r="AE498" i="10"/>
  <c r="AD498" i="10"/>
  <c r="O498" i="10"/>
  <c r="N498" i="10"/>
  <c r="AE493" i="10"/>
  <c r="AD493" i="10"/>
  <c r="O493" i="10"/>
  <c r="N493" i="10"/>
  <c r="AE488" i="10"/>
  <c r="AD488" i="10"/>
  <c r="O488" i="10"/>
  <c r="N488" i="10"/>
  <c r="AE483" i="10"/>
  <c r="AD483" i="10"/>
  <c r="O483" i="10"/>
  <c r="N483" i="10"/>
  <c r="AE478" i="10"/>
  <c r="AD478" i="10"/>
  <c r="O478" i="10"/>
  <c r="N478" i="10"/>
  <c r="AE473" i="10"/>
  <c r="AD473" i="10"/>
  <c r="O473" i="10"/>
  <c r="N473" i="10"/>
  <c r="AE468" i="10"/>
  <c r="AD468" i="10"/>
  <c r="O468" i="10"/>
  <c r="N468" i="10"/>
  <c r="AE463" i="10"/>
  <c r="AD463" i="10"/>
  <c r="O463" i="10"/>
  <c r="N463" i="10"/>
  <c r="AE458" i="10"/>
  <c r="AD458" i="10"/>
  <c r="O458" i="10"/>
  <c r="N458" i="10"/>
  <c r="AE453" i="10"/>
  <c r="AD453" i="10"/>
  <c r="O453" i="10"/>
  <c r="N453" i="10"/>
  <c r="AE448" i="10"/>
  <c r="AD448" i="10"/>
  <c r="O448" i="10"/>
  <c r="N448" i="10"/>
  <c r="AE443" i="10"/>
  <c r="AD443" i="10"/>
  <c r="O443" i="10"/>
  <c r="N443" i="10"/>
  <c r="AE438" i="10"/>
  <c r="AD438" i="10"/>
  <c r="O438" i="10"/>
  <c r="N438" i="10"/>
  <c r="AE433" i="10"/>
  <c r="AD433" i="10"/>
  <c r="O433" i="10"/>
  <c r="N433" i="10"/>
  <c r="AE428" i="10"/>
  <c r="AD428" i="10"/>
  <c r="O428" i="10"/>
  <c r="N428" i="10"/>
  <c r="AE423" i="10"/>
  <c r="AD423" i="10"/>
  <c r="O423" i="10"/>
  <c r="N423" i="10"/>
  <c r="AE418" i="10"/>
  <c r="AD418" i="10"/>
  <c r="O418" i="10"/>
  <c r="N418" i="10"/>
  <c r="AE413" i="10"/>
  <c r="AD413" i="10"/>
  <c r="O413" i="10"/>
  <c r="N413" i="10"/>
  <c r="AE408" i="10"/>
  <c r="AD408" i="10"/>
  <c r="O408" i="10"/>
  <c r="N408" i="10"/>
  <c r="AE403" i="10"/>
  <c r="AD403" i="10"/>
  <c r="O403" i="10"/>
  <c r="N403" i="10"/>
  <c r="AE398" i="10"/>
  <c r="AD398" i="10"/>
  <c r="O398" i="10"/>
  <c r="N398" i="10"/>
  <c r="AE393" i="10"/>
  <c r="AD393" i="10"/>
  <c r="O393" i="10"/>
  <c r="N393" i="10"/>
  <c r="AE388" i="10"/>
  <c r="AD388" i="10"/>
  <c r="O388" i="10"/>
  <c r="N388" i="10"/>
  <c r="AE383" i="10"/>
  <c r="AD383" i="10"/>
  <c r="O383" i="10"/>
  <c r="N383" i="10"/>
  <c r="AE378" i="10"/>
  <c r="AD378" i="10"/>
  <c r="O378" i="10"/>
  <c r="N378" i="10"/>
  <c r="AE373" i="10"/>
  <c r="AD373" i="10"/>
  <c r="O373" i="10"/>
  <c r="N373" i="10"/>
  <c r="AE368" i="10"/>
  <c r="AD368" i="10"/>
  <c r="O368" i="10"/>
  <c r="N368" i="10"/>
  <c r="AE363" i="10"/>
  <c r="AD363" i="10"/>
  <c r="O363" i="10"/>
  <c r="N363" i="10"/>
  <c r="AE358" i="10"/>
  <c r="AD358" i="10"/>
  <c r="O358" i="10"/>
  <c r="N358" i="10"/>
  <c r="AE353" i="10"/>
  <c r="AD353" i="10"/>
  <c r="O353" i="10"/>
  <c r="N353" i="10"/>
  <c r="AE348" i="10"/>
  <c r="AD348" i="10"/>
  <c r="O348" i="10"/>
  <c r="N348" i="10"/>
  <c r="AE343" i="10"/>
  <c r="AD343" i="10"/>
  <c r="O343" i="10"/>
  <c r="N343" i="10"/>
  <c r="AE338" i="10"/>
  <c r="AD338" i="10"/>
  <c r="O338" i="10"/>
  <c r="N338" i="10"/>
  <c r="AE333" i="10"/>
  <c r="AD333" i="10"/>
  <c r="O333" i="10"/>
  <c r="N333" i="10"/>
  <c r="AE328" i="10"/>
  <c r="AD328" i="10"/>
  <c r="O328" i="10"/>
  <c r="N328" i="10"/>
  <c r="AE323" i="10"/>
  <c r="AD323" i="10"/>
  <c r="O323" i="10"/>
  <c r="N323" i="10"/>
  <c r="AE318" i="10"/>
  <c r="AD318" i="10"/>
  <c r="O318" i="10"/>
  <c r="N318" i="10"/>
  <c r="AE313" i="10"/>
  <c r="AD313" i="10"/>
  <c r="O313" i="10"/>
  <c r="N313" i="10"/>
  <c r="AE308" i="10"/>
  <c r="AD308" i="10"/>
  <c r="O308" i="10"/>
  <c r="N308" i="10"/>
  <c r="AE303" i="10"/>
  <c r="AD303" i="10"/>
  <c r="O303" i="10"/>
  <c r="N303" i="10"/>
  <c r="AE298" i="10"/>
  <c r="AD298" i="10"/>
  <c r="O298" i="10"/>
  <c r="N298" i="10"/>
  <c r="AE293" i="10"/>
  <c r="AD293" i="10"/>
  <c r="O293" i="10"/>
  <c r="N293" i="10"/>
  <c r="AE288" i="10"/>
  <c r="AD288" i="10"/>
  <c r="O288" i="10"/>
  <c r="N288" i="10"/>
  <c r="AE283" i="10"/>
  <c r="AD283" i="10"/>
  <c r="O283" i="10"/>
  <c r="N283" i="10"/>
  <c r="AE278" i="10"/>
  <c r="AD278" i="10"/>
  <c r="O278" i="10"/>
  <c r="N278" i="10"/>
  <c r="AE273" i="10"/>
  <c r="AD273" i="10"/>
  <c r="O273" i="10"/>
  <c r="N273" i="10"/>
  <c r="AE268" i="10"/>
  <c r="AD268" i="10"/>
  <c r="O268" i="10"/>
  <c r="N268" i="10"/>
  <c r="AE263" i="10"/>
  <c r="AD263" i="10"/>
  <c r="O263" i="10"/>
  <c r="N263" i="10"/>
  <c r="AE258" i="10"/>
  <c r="AD258" i="10"/>
  <c r="O258" i="10"/>
  <c r="N258" i="10"/>
  <c r="AE253" i="10"/>
  <c r="AD253" i="10"/>
  <c r="O253" i="10"/>
  <c r="N253" i="10"/>
  <c r="AE248" i="10"/>
  <c r="AD248" i="10"/>
  <c r="O248" i="10"/>
  <c r="N248" i="10"/>
  <c r="AE243" i="10"/>
  <c r="AD243" i="10"/>
  <c r="O243" i="10"/>
  <c r="N243" i="10"/>
  <c r="AE238" i="10"/>
  <c r="AD238" i="10"/>
  <c r="O238" i="10"/>
  <c r="N238" i="10"/>
  <c r="AE233" i="10"/>
  <c r="AD233" i="10"/>
  <c r="O233" i="10"/>
  <c r="N233" i="10"/>
  <c r="AE228" i="10"/>
  <c r="AD228" i="10"/>
  <c r="O228" i="10"/>
  <c r="N228" i="10"/>
  <c r="AE223" i="10"/>
  <c r="AD223" i="10"/>
  <c r="O223" i="10"/>
  <c r="N223" i="10"/>
  <c r="AE218" i="10"/>
  <c r="AD218" i="10"/>
  <c r="O218" i="10"/>
  <c r="N218" i="10"/>
  <c r="AE213" i="10"/>
  <c r="AD213" i="10"/>
  <c r="O213" i="10"/>
  <c r="N213" i="10"/>
  <c r="AE208" i="10"/>
  <c r="AD208" i="10"/>
  <c r="O208" i="10"/>
  <c r="N208" i="10"/>
  <c r="AE203" i="10"/>
  <c r="AD203" i="10"/>
  <c r="O203" i="10"/>
  <c r="N203" i="10"/>
  <c r="AE198" i="10"/>
  <c r="AD198" i="10"/>
  <c r="O198" i="10"/>
  <c r="N198" i="10"/>
  <c r="AE193" i="10"/>
  <c r="AD193" i="10"/>
  <c r="O193" i="10"/>
  <c r="N193" i="10"/>
  <c r="AE188" i="10"/>
  <c r="AD188" i="10"/>
  <c r="O188" i="10"/>
  <c r="N188" i="10"/>
  <c r="AE183" i="10"/>
  <c r="AD183" i="10"/>
  <c r="O183" i="10"/>
  <c r="N183" i="10"/>
  <c r="AE178" i="10"/>
  <c r="AD178" i="10"/>
  <c r="O178" i="10"/>
  <c r="N178" i="10"/>
  <c r="AE173" i="10"/>
  <c r="AD173" i="10"/>
  <c r="O173" i="10"/>
  <c r="N173" i="10"/>
  <c r="AE168" i="10"/>
  <c r="AD168" i="10"/>
  <c r="O168" i="10"/>
  <c r="N168" i="10"/>
  <c r="AE163" i="10"/>
  <c r="AD163" i="10"/>
  <c r="O163" i="10"/>
  <c r="N163" i="10"/>
  <c r="AE158" i="10"/>
  <c r="AD158" i="10"/>
  <c r="O158" i="10"/>
  <c r="N158" i="10"/>
  <c r="AE153" i="10"/>
  <c r="AD153" i="10"/>
  <c r="O153" i="10"/>
  <c r="N153" i="10"/>
  <c r="AE148" i="10"/>
  <c r="AD148" i="10"/>
  <c r="O148" i="10"/>
  <c r="N148" i="10"/>
  <c r="AE143" i="10"/>
  <c r="AD143" i="10"/>
  <c r="O143" i="10"/>
  <c r="N143" i="10"/>
  <c r="AE138" i="10"/>
  <c r="AD138" i="10"/>
  <c r="O138" i="10"/>
  <c r="N138" i="10"/>
  <c r="AE133" i="10"/>
  <c r="AD133" i="10"/>
  <c r="O133" i="10"/>
  <c r="N133" i="10"/>
  <c r="AE128" i="10"/>
  <c r="AD128" i="10"/>
  <c r="O128" i="10"/>
  <c r="N128" i="10"/>
  <c r="AE123" i="10"/>
  <c r="AD123" i="10"/>
  <c r="O123" i="10"/>
  <c r="N123" i="10"/>
  <c r="AE118" i="10"/>
  <c r="AD118" i="10"/>
  <c r="O118" i="10"/>
  <c r="N118" i="10"/>
  <c r="AE113" i="10"/>
  <c r="AD113" i="10"/>
  <c r="O113" i="10"/>
  <c r="N113" i="10"/>
  <c r="AE108" i="10"/>
  <c r="AD108" i="10"/>
  <c r="O108" i="10"/>
  <c r="N108" i="10"/>
  <c r="AE103" i="10"/>
  <c r="AD103" i="10"/>
  <c r="O103" i="10"/>
  <c r="N103" i="10"/>
  <c r="AE98" i="10"/>
  <c r="AD98" i="10"/>
  <c r="O98" i="10"/>
  <c r="N98" i="10"/>
  <c r="AE93" i="10"/>
  <c r="AD93" i="10"/>
  <c r="O93" i="10"/>
  <c r="N93" i="10"/>
  <c r="AE88" i="10"/>
  <c r="AD88" i="10"/>
  <c r="O88" i="10"/>
  <c r="N88" i="10"/>
  <c r="AE83" i="10"/>
  <c r="AD83" i="10"/>
  <c r="O83" i="10"/>
  <c r="N83" i="10"/>
  <c r="AE78" i="10"/>
  <c r="AD78" i="10"/>
  <c r="O78" i="10"/>
  <c r="N78" i="10"/>
  <c r="AE73" i="10"/>
  <c r="AD73" i="10"/>
  <c r="O73" i="10"/>
  <c r="N73" i="10"/>
  <c r="AE68" i="10"/>
  <c r="AD68" i="10"/>
  <c r="O68" i="10"/>
  <c r="N68" i="10"/>
  <c r="AE63" i="10"/>
  <c r="AD63" i="10"/>
  <c r="O63" i="10"/>
  <c r="N63" i="10"/>
  <c r="AE58" i="10"/>
  <c r="AD58" i="10"/>
  <c r="O58" i="10"/>
  <c r="N58" i="10"/>
  <c r="AE53" i="10"/>
  <c r="AD53" i="10"/>
  <c r="O53" i="10"/>
  <c r="N53" i="10"/>
  <c r="AE48" i="10"/>
  <c r="AD48" i="10"/>
  <c r="O48" i="10"/>
  <c r="N48" i="10"/>
  <c r="AE43" i="10"/>
  <c r="AD43" i="10"/>
  <c r="O43" i="10"/>
  <c r="N43" i="10"/>
  <c r="AE38" i="10"/>
  <c r="AD38" i="10"/>
  <c r="O38" i="10"/>
  <c r="N38" i="10"/>
  <c r="AE33" i="10"/>
  <c r="AD33" i="10"/>
  <c r="O33" i="10"/>
  <c r="N33" i="10"/>
  <c r="W75" i="24"/>
  <c r="T102" i="24"/>
  <c r="F102" i="24"/>
  <c r="M47" i="22" l="1"/>
  <c r="S48" i="23"/>
  <c r="S160" i="23"/>
  <c r="S147" i="23"/>
  <c r="S145" i="23"/>
  <c r="S142" i="23"/>
  <c r="S141" i="23" s="1"/>
  <c r="S139" i="23"/>
  <c r="S138" i="23" s="1"/>
  <c r="S133" i="23"/>
  <c r="S131" i="23"/>
  <c r="S123" i="23"/>
  <c r="S121" i="23"/>
  <c r="S116" i="23"/>
  <c r="S115" i="23" s="1"/>
  <c r="S112" i="23"/>
  <c r="S110" i="23"/>
  <c r="S108" i="23"/>
  <c r="S106" i="23"/>
  <c r="S102" i="23"/>
  <c r="S100" i="23"/>
  <c r="S98" i="23"/>
  <c r="S92" i="23"/>
  <c r="S91" i="23" s="1"/>
  <c r="S89" i="23"/>
  <c r="S87" i="23"/>
  <c r="S85" i="23"/>
  <c r="S83" i="23"/>
  <c r="S81" i="23"/>
  <c r="S78" i="23"/>
  <c r="S74" i="23"/>
  <c r="S72" i="23"/>
  <c r="S70" i="23"/>
  <c r="S68" i="23"/>
  <c r="S66" i="23"/>
  <c r="S53" i="23"/>
  <c r="S51" i="23"/>
  <c r="S46" i="23"/>
  <c r="S44" i="23"/>
  <c r="S39" i="23"/>
  <c r="S38" i="23" s="1"/>
  <c r="S36" i="23"/>
  <c r="S35" i="23" s="1"/>
  <c r="S31" i="23"/>
  <c r="S30" i="23" s="1"/>
  <c r="S24" i="23"/>
  <c r="S22" i="23"/>
  <c r="S19" i="23"/>
  <c r="S18" i="23" s="1"/>
  <c r="S16" i="23"/>
  <c r="S15" i="23" s="1"/>
  <c r="C102" i="23"/>
  <c r="S50" i="23" l="1"/>
  <c r="S21" i="23"/>
  <c r="S120" i="23"/>
  <c r="S130" i="23"/>
  <c r="S80" i="23"/>
  <c r="S65" i="23"/>
  <c r="S105" i="23"/>
  <c r="S144" i="23"/>
  <c r="S97" i="23"/>
  <c r="S43" i="23"/>
  <c r="BH39" i="14" l="1"/>
  <c r="BI39" i="14"/>
  <c r="BJ39" i="14"/>
  <c r="BK39" i="14"/>
  <c r="BL39" i="14"/>
  <c r="BM39" i="14"/>
  <c r="BN39" i="14"/>
  <c r="BO39" i="14"/>
  <c r="BP39" i="14"/>
  <c r="BQ39" i="14"/>
  <c r="BR39" i="14"/>
  <c r="BS39" i="14"/>
  <c r="BT39" i="14"/>
  <c r="BH40" i="14"/>
  <c r="BI40" i="14"/>
  <c r="BJ40" i="14"/>
  <c r="BK40" i="14"/>
  <c r="BL40" i="14"/>
  <c r="BM40" i="14"/>
  <c r="BN40" i="14"/>
  <c r="BO40" i="14"/>
  <c r="BP40" i="14"/>
  <c r="BQ40" i="14"/>
  <c r="BR40" i="14"/>
  <c r="BS40" i="14"/>
  <c r="BT40" i="14"/>
  <c r="BH41" i="14"/>
  <c r="BI41" i="14"/>
  <c r="BJ41" i="14"/>
  <c r="BK41" i="14"/>
  <c r="BL41" i="14"/>
  <c r="BM41" i="14"/>
  <c r="BN41" i="14"/>
  <c r="BO41" i="14"/>
  <c r="BP41" i="14"/>
  <c r="BQ41" i="14"/>
  <c r="BR41" i="14"/>
  <c r="BS41" i="14"/>
  <c r="BT41" i="14"/>
  <c r="BH42" i="14"/>
  <c r="BI42" i="14"/>
  <c r="BJ42" i="14"/>
  <c r="BK42" i="14"/>
  <c r="BL42" i="14"/>
  <c r="BM42" i="14"/>
  <c r="BN42" i="14"/>
  <c r="BO42" i="14"/>
  <c r="BP42" i="14"/>
  <c r="BQ42" i="14"/>
  <c r="BR42" i="14"/>
  <c r="BS42" i="14"/>
  <c r="BT42" i="14"/>
  <c r="BH43" i="14"/>
  <c r="BI43" i="14"/>
  <c r="BJ43" i="14"/>
  <c r="BK43" i="14"/>
  <c r="BL43" i="14"/>
  <c r="BM43" i="14"/>
  <c r="BN43" i="14"/>
  <c r="BO43" i="14"/>
  <c r="BP43" i="14"/>
  <c r="BQ43" i="14"/>
  <c r="BR43" i="14"/>
  <c r="BS43" i="14"/>
  <c r="BT43" i="14"/>
  <c r="BH44" i="14"/>
  <c r="BI44" i="14"/>
  <c r="BJ44" i="14"/>
  <c r="BK44" i="14"/>
  <c r="BL44" i="14"/>
  <c r="BM44" i="14"/>
  <c r="BN44" i="14"/>
  <c r="BO44" i="14"/>
  <c r="BP44" i="14"/>
  <c r="BQ44" i="14"/>
  <c r="BR44" i="14"/>
  <c r="BS44" i="14"/>
  <c r="BT44" i="14"/>
  <c r="BH45" i="14"/>
  <c r="BI45" i="14"/>
  <c r="BJ45" i="14"/>
  <c r="BK45" i="14"/>
  <c r="BL45" i="14"/>
  <c r="BM45" i="14"/>
  <c r="BN45" i="14"/>
  <c r="BO45" i="14"/>
  <c r="BP45" i="14"/>
  <c r="BQ45" i="14"/>
  <c r="BR45" i="14"/>
  <c r="BS45" i="14"/>
  <c r="BT45" i="14"/>
  <c r="BH46" i="14"/>
  <c r="BI46" i="14"/>
  <c r="BJ46" i="14"/>
  <c r="BK46" i="14"/>
  <c r="BL46" i="14"/>
  <c r="BM46" i="14"/>
  <c r="BN46" i="14"/>
  <c r="BO46" i="14"/>
  <c r="BP46" i="14"/>
  <c r="BQ46" i="14"/>
  <c r="BR46" i="14"/>
  <c r="BS46" i="14"/>
  <c r="BT46" i="14"/>
  <c r="BH47" i="14"/>
  <c r="BI47" i="14"/>
  <c r="BJ47" i="14"/>
  <c r="BK47" i="14"/>
  <c r="BL47" i="14"/>
  <c r="BM47" i="14"/>
  <c r="BN47" i="14"/>
  <c r="BO47" i="14"/>
  <c r="BP47" i="14"/>
  <c r="BQ47" i="14"/>
  <c r="BR47" i="14"/>
  <c r="BS47" i="14"/>
  <c r="BT47" i="14"/>
  <c r="BH48" i="14"/>
  <c r="BI48" i="14"/>
  <c r="BD48" i="14" s="1"/>
  <c r="BF48" i="14" s="1"/>
  <c r="BJ48" i="14"/>
  <c r="BK48" i="14"/>
  <c r="BL48" i="14"/>
  <c r="BM48" i="14"/>
  <c r="BN48" i="14"/>
  <c r="BO48" i="14"/>
  <c r="BP48" i="14"/>
  <c r="BQ48" i="14"/>
  <c r="BR48" i="14"/>
  <c r="BS48" i="14"/>
  <c r="BT48" i="14"/>
  <c r="BH49" i="14"/>
  <c r="BI49" i="14"/>
  <c r="BJ49" i="14"/>
  <c r="BK49" i="14"/>
  <c r="BL49" i="14"/>
  <c r="BM49" i="14"/>
  <c r="BN49" i="14"/>
  <c r="BO49" i="14"/>
  <c r="BP49" i="14"/>
  <c r="BQ49" i="14"/>
  <c r="BR49" i="14"/>
  <c r="BS49" i="14"/>
  <c r="BT49" i="14"/>
  <c r="BH50" i="14"/>
  <c r="BI50" i="14"/>
  <c r="BJ50" i="14"/>
  <c r="BK50" i="14"/>
  <c r="BL50" i="14"/>
  <c r="BM50" i="14"/>
  <c r="BN50" i="14"/>
  <c r="BO50" i="14"/>
  <c r="BP50" i="14"/>
  <c r="BQ50" i="14"/>
  <c r="BR50" i="14"/>
  <c r="BS50" i="14"/>
  <c r="BT50" i="14"/>
  <c r="BT38" i="14"/>
  <c r="BS38" i="14"/>
  <c r="BR38" i="14"/>
  <c r="BQ38" i="14"/>
  <c r="BP38" i="14"/>
  <c r="BO38" i="14"/>
  <c r="BN38" i="14"/>
  <c r="BM38" i="14"/>
  <c r="BL38" i="14"/>
  <c r="BK38" i="14"/>
  <c r="BJ38" i="14"/>
  <c r="BI38" i="14"/>
  <c r="BH38" i="14"/>
  <c r="BT36" i="14"/>
  <c r="BS36" i="14"/>
  <c r="BR36" i="14"/>
  <c r="BQ36" i="14"/>
  <c r="BP36" i="14"/>
  <c r="BO36" i="14"/>
  <c r="BN36" i="14"/>
  <c r="BM36" i="14"/>
  <c r="BL36" i="14"/>
  <c r="BK36" i="14"/>
  <c r="BJ36" i="14"/>
  <c r="BI36" i="14"/>
  <c r="BH36" i="14"/>
  <c r="BT35" i="14"/>
  <c r="BS35" i="14"/>
  <c r="BR35" i="14"/>
  <c r="BQ35" i="14"/>
  <c r="BP35" i="14"/>
  <c r="BO35" i="14"/>
  <c r="BN35" i="14"/>
  <c r="BM35" i="14"/>
  <c r="BL35" i="14"/>
  <c r="BK35" i="14"/>
  <c r="BJ35" i="14"/>
  <c r="BD35" i="14" s="1"/>
  <c r="BI35" i="14"/>
  <c r="BH35" i="14"/>
  <c r="BT34" i="14"/>
  <c r="BS34" i="14"/>
  <c r="BR34" i="14"/>
  <c r="BQ34" i="14"/>
  <c r="BP34" i="14"/>
  <c r="BO34" i="14"/>
  <c r="BN34" i="14"/>
  <c r="BM34" i="14"/>
  <c r="BL34" i="14"/>
  <c r="BK34" i="14"/>
  <c r="BJ34" i="14"/>
  <c r="BI34" i="14"/>
  <c r="BH34" i="14"/>
  <c r="BD34" i="14"/>
  <c r="BR31" i="14"/>
  <c r="BS31" i="14"/>
  <c r="BR30" i="14"/>
  <c r="BS30" i="14"/>
  <c r="BR29" i="14"/>
  <c r="BS29" i="14"/>
  <c r="BR28" i="14"/>
  <c r="BS28" i="14"/>
  <c r="BI31" i="14"/>
  <c r="BJ31" i="14"/>
  <c r="BK31" i="14"/>
  <c r="BL31" i="14"/>
  <c r="BM31" i="14"/>
  <c r="BN31" i="14"/>
  <c r="BO31" i="14"/>
  <c r="BP31" i="14"/>
  <c r="BQ31" i="14"/>
  <c r="BI30" i="14"/>
  <c r="BJ30" i="14"/>
  <c r="BK30" i="14"/>
  <c r="BL30" i="14"/>
  <c r="BM30" i="14"/>
  <c r="BN30" i="14"/>
  <c r="BO30" i="14"/>
  <c r="BP30" i="14"/>
  <c r="BQ30" i="14"/>
  <c r="BI29" i="14"/>
  <c r="BJ29" i="14"/>
  <c r="BK29" i="14"/>
  <c r="BL29" i="14"/>
  <c r="BM29" i="14"/>
  <c r="BN29" i="14"/>
  <c r="BO29" i="14"/>
  <c r="BP29" i="14"/>
  <c r="BQ29" i="14"/>
  <c r="BI28" i="14"/>
  <c r="BJ28" i="14"/>
  <c r="BK28" i="14"/>
  <c r="BL28" i="14"/>
  <c r="BM28" i="14"/>
  <c r="BN28" i="14"/>
  <c r="BO28" i="14"/>
  <c r="BP28" i="14"/>
  <c r="BQ28" i="14"/>
  <c r="BH28" i="14"/>
  <c r="BH29" i="14"/>
  <c r="BH30" i="14"/>
  <c r="BH31" i="14"/>
  <c r="BH32" i="14"/>
  <c r="BI32" i="14"/>
  <c r="BJ32" i="14"/>
  <c r="BK32" i="14"/>
  <c r="BL32" i="14"/>
  <c r="BM32" i="14"/>
  <c r="BN32" i="14"/>
  <c r="BO32" i="14"/>
  <c r="BP32" i="14"/>
  <c r="BQ32" i="14"/>
  <c r="BR32" i="14"/>
  <c r="BS32" i="14"/>
  <c r="BT29" i="14"/>
  <c r="BT30" i="14"/>
  <c r="BT31" i="14"/>
  <c r="BT32" i="14"/>
  <c r="BT28" i="14"/>
  <c r="AX341" i="14"/>
  <c r="AX336" i="14"/>
  <c r="AX331" i="14"/>
  <c r="AX326" i="14"/>
  <c r="AX321" i="14"/>
  <c r="AX316" i="14"/>
  <c r="AX311" i="14"/>
  <c r="AX306" i="14"/>
  <c r="AX301" i="14"/>
  <c r="AX296" i="14"/>
  <c r="AX291" i="14"/>
  <c r="AX286" i="14"/>
  <c r="AX281" i="14"/>
  <c r="AX276" i="14"/>
  <c r="AX271" i="14"/>
  <c r="AX266" i="14"/>
  <c r="AX261" i="14"/>
  <c r="AX256" i="14"/>
  <c r="AX251" i="14"/>
  <c r="AX246" i="14"/>
  <c r="AX241" i="14"/>
  <c r="AX236" i="14"/>
  <c r="AX231" i="14"/>
  <c r="AX226" i="14"/>
  <c r="AX221" i="14"/>
  <c r="AX216" i="14"/>
  <c r="AX211" i="14"/>
  <c r="AX206" i="14"/>
  <c r="AX201" i="14"/>
  <c r="AX196" i="14"/>
  <c r="AX191" i="14"/>
  <c r="AX186" i="14"/>
  <c r="AX181" i="14"/>
  <c r="AX176" i="14"/>
  <c r="AX171" i="14"/>
  <c r="AX166" i="14"/>
  <c r="AX161" i="14"/>
  <c r="AX156" i="14"/>
  <c r="AX151" i="14"/>
  <c r="AX146" i="14"/>
  <c r="AX141" i="14"/>
  <c r="AX136" i="14"/>
  <c r="AX131" i="14"/>
  <c r="AX126" i="14"/>
  <c r="AX121" i="14"/>
  <c r="AX116" i="14"/>
  <c r="AX111" i="14"/>
  <c r="AX106" i="14"/>
  <c r="AX101" i="14"/>
  <c r="AX96" i="14"/>
  <c r="AX91" i="14"/>
  <c r="AX86" i="14"/>
  <c r="AX81" i="14"/>
  <c r="AX76" i="14"/>
  <c r="AX71" i="14"/>
  <c r="AX66" i="14"/>
  <c r="AX61" i="14"/>
  <c r="AX56" i="14"/>
  <c r="BF25" i="14"/>
  <c r="BC25" i="14"/>
  <c r="BB25" i="14"/>
  <c r="BA25" i="14"/>
  <c r="AY25" i="14"/>
  <c r="AX25" i="14"/>
  <c r="AW25" i="14"/>
  <c r="AV25" i="14"/>
  <c r="AU25" i="14"/>
  <c r="AT25" i="14"/>
  <c r="AS25" i="14"/>
  <c r="AR25" i="14"/>
  <c r="AQ25" i="14"/>
  <c r="AP25" i="14"/>
  <c r="BD40" i="14"/>
  <c r="BF40" i="14" s="1"/>
  <c r="BH339" i="14"/>
  <c r="BT338" i="14"/>
  <c r="BS338" i="14"/>
  <c r="BR338" i="14"/>
  <c r="BQ338" i="14"/>
  <c r="BP338" i="14"/>
  <c r="BO338" i="14"/>
  <c r="BN338" i="14"/>
  <c r="BM338" i="14"/>
  <c r="BL338" i="14"/>
  <c r="BK338" i="14"/>
  <c r="BJ338" i="14"/>
  <c r="BI338" i="14"/>
  <c r="BH338" i="14"/>
  <c r="BH334" i="14"/>
  <c r="BT333" i="14"/>
  <c r="BS333" i="14"/>
  <c r="BR333" i="14"/>
  <c r="BQ333" i="14"/>
  <c r="BP333" i="14"/>
  <c r="BO333" i="14"/>
  <c r="BN333" i="14"/>
  <c r="BM333" i="14"/>
  <c r="BL333" i="14"/>
  <c r="BK333" i="14"/>
  <c r="BJ333" i="14"/>
  <c r="BI333" i="14"/>
  <c r="BH333" i="14"/>
  <c r="BH329" i="14"/>
  <c r="BT328" i="14"/>
  <c r="BS328" i="14"/>
  <c r="BR328" i="14"/>
  <c r="BQ328" i="14"/>
  <c r="BP328" i="14"/>
  <c r="BO328" i="14"/>
  <c r="BN328" i="14"/>
  <c r="BM328" i="14"/>
  <c r="BL328" i="14"/>
  <c r="BK328" i="14"/>
  <c r="BJ328" i="14"/>
  <c r="BI328" i="14"/>
  <c r="BH328" i="14"/>
  <c r="BH324" i="14"/>
  <c r="BT323" i="14"/>
  <c r="BS323" i="14"/>
  <c r="BR323" i="14"/>
  <c r="BQ323" i="14"/>
  <c r="BP323" i="14"/>
  <c r="BO323" i="14"/>
  <c r="BN323" i="14"/>
  <c r="BM323" i="14"/>
  <c r="BL323" i="14"/>
  <c r="BK323" i="14"/>
  <c r="BJ323" i="14"/>
  <c r="BI323" i="14"/>
  <c r="BH323" i="14"/>
  <c r="BH319" i="14"/>
  <c r="BT318" i="14"/>
  <c r="BS318" i="14"/>
  <c r="BR318" i="14"/>
  <c r="BQ318" i="14"/>
  <c r="BP318" i="14"/>
  <c r="BO318" i="14"/>
  <c r="BN318" i="14"/>
  <c r="BM318" i="14"/>
  <c r="BL318" i="14"/>
  <c r="BK318" i="14"/>
  <c r="BJ318" i="14"/>
  <c r="BI318" i="14"/>
  <c r="BH318" i="14"/>
  <c r="BH314" i="14"/>
  <c r="BT313" i="14"/>
  <c r="BS313" i="14"/>
  <c r="BR313" i="14"/>
  <c r="BQ313" i="14"/>
  <c r="BP313" i="14"/>
  <c r="BO313" i="14"/>
  <c r="BN313" i="14"/>
  <c r="BM313" i="14"/>
  <c r="BL313" i="14"/>
  <c r="BK313" i="14"/>
  <c r="BJ313" i="14"/>
  <c r="BI313" i="14"/>
  <c r="BH313" i="14"/>
  <c r="BH309" i="14"/>
  <c r="BT308" i="14"/>
  <c r="BS308" i="14"/>
  <c r="BR308" i="14"/>
  <c r="BQ308" i="14"/>
  <c r="BP308" i="14"/>
  <c r="BO308" i="14"/>
  <c r="BN308" i="14"/>
  <c r="BM308" i="14"/>
  <c r="BL308" i="14"/>
  <c r="BK308" i="14"/>
  <c r="BJ308" i="14"/>
  <c r="BI308" i="14"/>
  <c r="BH308" i="14"/>
  <c r="BH304" i="14"/>
  <c r="BT303" i="14"/>
  <c r="BS303" i="14"/>
  <c r="BR303" i="14"/>
  <c r="BQ303" i="14"/>
  <c r="BP303" i="14"/>
  <c r="BO303" i="14"/>
  <c r="BN303" i="14"/>
  <c r="BM303" i="14"/>
  <c r="BL303" i="14"/>
  <c r="BK303" i="14"/>
  <c r="BJ303" i="14"/>
  <c r="BI303" i="14"/>
  <c r="BH303" i="14"/>
  <c r="BH299" i="14"/>
  <c r="BT298" i="14"/>
  <c r="BS298" i="14"/>
  <c r="BR298" i="14"/>
  <c r="BQ298" i="14"/>
  <c r="BP298" i="14"/>
  <c r="BO298" i="14"/>
  <c r="BN298" i="14"/>
  <c r="BM298" i="14"/>
  <c r="BL298" i="14"/>
  <c r="BK298" i="14"/>
  <c r="BJ298" i="14"/>
  <c r="BI298" i="14"/>
  <c r="BH298" i="14"/>
  <c r="BH294" i="14"/>
  <c r="BT293" i="14"/>
  <c r="BS293" i="14"/>
  <c r="BR293" i="14"/>
  <c r="BQ293" i="14"/>
  <c r="BP293" i="14"/>
  <c r="BO293" i="14"/>
  <c r="BN293" i="14"/>
  <c r="BM293" i="14"/>
  <c r="BL293" i="14"/>
  <c r="BK293" i="14"/>
  <c r="BJ293" i="14"/>
  <c r="BI293" i="14"/>
  <c r="BH293" i="14"/>
  <c r="BH289" i="14"/>
  <c r="BT288" i="14"/>
  <c r="BS288" i="14"/>
  <c r="BR288" i="14"/>
  <c r="BQ288" i="14"/>
  <c r="BP288" i="14"/>
  <c r="BO288" i="14"/>
  <c r="BN288" i="14"/>
  <c r="BM288" i="14"/>
  <c r="BL288" i="14"/>
  <c r="BK288" i="14"/>
  <c r="BJ288" i="14"/>
  <c r="BI288" i="14"/>
  <c r="BH288" i="14"/>
  <c r="BH284" i="14"/>
  <c r="BT283" i="14"/>
  <c r="BS283" i="14"/>
  <c r="BR283" i="14"/>
  <c r="BQ283" i="14"/>
  <c r="BP283" i="14"/>
  <c r="BO283" i="14"/>
  <c r="BN283" i="14"/>
  <c r="BM283" i="14"/>
  <c r="BL283" i="14"/>
  <c r="BK283" i="14"/>
  <c r="BJ283" i="14"/>
  <c r="BI283" i="14"/>
  <c r="BH283" i="14"/>
  <c r="BH279" i="14"/>
  <c r="BT278" i="14"/>
  <c r="BS278" i="14"/>
  <c r="BR278" i="14"/>
  <c r="BQ278" i="14"/>
  <c r="BP278" i="14"/>
  <c r="BO278" i="14"/>
  <c r="BN278" i="14"/>
  <c r="BM278" i="14"/>
  <c r="BL278" i="14"/>
  <c r="BK278" i="14"/>
  <c r="BJ278" i="14"/>
  <c r="BI278" i="14"/>
  <c r="BH278" i="14"/>
  <c r="BH274" i="14"/>
  <c r="BT273" i="14"/>
  <c r="BS273" i="14"/>
  <c r="BR273" i="14"/>
  <c r="BQ273" i="14"/>
  <c r="BP273" i="14"/>
  <c r="BO273" i="14"/>
  <c r="BN273" i="14"/>
  <c r="BM273" i="14"/>
  <c r="BL273" i="14"/>
  <c r="BK273" i="14"/>
  <c r="BJ273" i="14"/>
  <c r="BI273" i="14"/>
  <c r="BH273" i="14"/>
  <c r="BH269" i="14"/>
  <c r="BT268" i="14"/>
  <c r="BS268" i="14"/>
  <c r="BR268" i="14"/>
  <c r="BQ268" i="14"/>
  <c r="BP268" i="14"/>
  <c r="BO268" i="14"/>
  <c r="BN268" i="14"/>
  <c r="BM268" i="14"/>
  <c r="BL268" i="14"/>
  <c r="BK268" i="14"/>
  <c r="BJ268" i="14"/>
  <c r="BI268" i="14"/>
  <c r="BH268" i="14"/>
  <c r="BH264" i="14"/>
  <c r="BT263" i="14"/>
  <c r="BS263" i="14"/>
  <c r="BR263" i="14"/>
  <c r="BQ263" i="14"/>
  <c r="BP263" i="14"/>
  <c r="BO263" i="14"/>
  <c r="BN263" i="14"/>
  <c r="BM263" i="14"/>
  <c r="BL263" i="14"/>
  <c r="BK263" i="14"/>
  <c r="BJ263" i="14"/>
  <c r="BI263" i="14"/>
  <c r="BH263" i="14"/>
  <c r="BH259" i="14"/>
  <c r="BT258" i="14"/>
  <c r="BS258" i="14"/>
  <c r="BR258" i="14"/>
  <c r="BQ258" i="14"/>
  <c r="BP258" i="14"/>
  <c r="BO258" i="14"/>
  <c r="BN258" i="14"/>
  <c r="BM258" i="14"/>
  <c r="BL258" i="14"/>
  <c r="BK258" i="14"/>
  <c r="BJ258" i="14"/>
  <c r="BI258" i="14"/>
  <c r="BH258" i="14"/>
  <c r="BH254" i="14"/>
  <c r="BT253" i="14"/>
  <c r="BS253" i="14"/>
  <c r="BR253" i="14"/>
  <c r="BQ253" i="14"/>
  <c r="BP253" i="14"/>
  <c r="BO253" i="14"/>
  <c r="BN253" i="14"/>
  <c r="BM253" i="14"/>
  <c r="BL253" i="14"/>
  <c r="BK253" i="14"/>
  <c r="BJ253" i="14"/>
  <c r="BI253" i="14"/>
  <c r="BH253" i="14"/>
  <c r="BH249" i="14"/>
  <c r="BT248" i="14"/>
  <c r="BS248" i="14"/>
  <c r="BR248" i="14"/>
  <c r="BQ248" i="14"/>
  <c r="BP248" i="14"/>
  <c r="BO248" i="14"/>
  <c r="BN248" i="14"/>
  <c r="BM248" i="14"/>
  <c r="BL248" i="14"/>
  <c r="BK248" i="14"/>
  <c r="BJ248" i="14"/>
  <c r="BI248" i="14"/>
  <c r="BH248" i="14"/>
  <c r="BH244" i="14"/>
  <c r="BT243" i="14"/>
  <c r="BS243" i="14"/>
  <c r="BR243" i="14"/>
  <c r="BQ243" i="14"/>
  <c r="BP243" i="14"/>
  <c r="BO243" i="14"/>
  <c r="BN243" i="14"/>
  <c r="BM243" i="14"/>
  <c r="BL243" i="14"/>
  <c r="BK243" i="14"/>
  <c r="BJ243" i="14"/>
  <c r="BI243" i="14"/>
  <c r="BH243" i="14"/>
  <c r="BH239" i="14"/>
  <c r="BT238" i="14"/>
  <c r="BS238" i="14"/>
  <c r="BR238" i="14"/>
  <c r="BQ238" i="14"/>
  <c r="BP238" i="14"/>
  <c r="BO238" i="14"/>
  <c r="BN238" i="14"/>
  <c r="BM238" i="14"/>
  <c r="BL238" i="14"/>
  <c r="BK238" i="14"/>
  <c r="BJ238" i="14"/>
  <c r="BI238" i="14"/>
  <c r="BH238" i="14"/>
  <c r="BH234" i="14"/>
  <c r="BT233" i="14"/>
  <c r="BS233" i="14"/>
  <c r="BR233" i="14"/>
  <c r="BQ233" i="14"/>
  <c r="BP233" i="14"/>
  <c r="BO233" i="14"/>
  <c r="BN233" i="14"/>
  <c r="BM233" i="14"/>
  <c r="BL233" i="14"/>
  <c r="BK233" i="14"/>
  <c r="BJ233" i="14"/>
  <c r="BI233" i="14"/>
  <c r="BH233" i="14"/>
  <c r="BH229" i="14"/>
  <c r="BT228" i="14"/>
  <c r="BS228" i="14"/>
  <c r="BR228" i="14"/>
  <c r="BQ228" i="14"/>
  <c r="BP228" i="14"/>
  <c r="BO228" i="14"/>
  <c r="BN228" i="14"/>
  <c r="BM228" i="14"/>
  <c r="BL228" i="14"/>
  <c r="BK228" i="14"/>
  <c r="BJ228" i="14"/>
  <c r="BI228" i="14"/>
  <c r="BH228" i="14"/>
  <c r="BH224" i="14"/>
  <c r="BT223" i="14"/>
  <c r="BS223" i="14"/>
  <c r="BR223" i="14"/>
  <c r="BQ223" i="14"/>
  <c r="BP223" i="14"/>
  <c r="BO223" i="14"/>
  <c r="BN223" i="14"/>
  <c r="BM223" i="14"/>
  <c r="BL223" i="14"/>
  <c r="BK223" i="14"/>
  <c r="BJ223" i="14"/>
  <c r="BI223" i="14"/>
  <c r="BH223" i="14"/>
  <c r="BH219" i="14"/>
  <c r="BT218" i="14"/>
  <c r="BS218" i="14"/>
  <c r="BR218" i="14"/>
  <c r="BQ218" i="14"/>
  <c r="BP218" i="14"/>
  <c r="BO218" i="14"/>
  <c r="BN218" i="14"/>
  <c r="BM218" i="14"/>
  <c r="BL218" i="14"/>
  <c r="BK218" i="14"/>
  <c r="BJ218" i="14"/>
  <c r="BI218" i="14"/>
  <c r="BH218" i="14"/>
  <c r="BH214" i="14"/>
  <c r="BT213" i="14"/>
  <c r="BS213" i="14"/>
  <c r="BR213" i="14"/>
  <c r="BQ213" i="14"/>
  <c r="BP213" i="14"/>
  <c r="BO213" i="14"/>
  <c r="BN213" i="14"/>
  <c r="BM213" i="14"/>
  <c r="BL213" i="14"/>
  <c r="BK213" i="14"/>
  <c r="BJ213" i="14"/>
  <c r="BI213" i="14"/>
  <c r="BH213" i="14"/>
  <c r="BH209" i="14"/>
  <c r="BT208" i="14"/>
  <c r="BS208" i="14"/>
  <c r="BR208" i="14"/>
  <c r="BQ208" i="14"/>
  <c r="BP208" i="14"/>
  <c r="BO208" i="14"/>
  <c r="BN208" i="14"/>
  <c r="BM208" i="14"/>
  <c r="BL208" i="14"/>
  <c r="BK208" i="14"/>
  <c r="BJ208" i="14"/>
  <c r="BI208" i="14"/>
  <c r="BH208" i="14"/>
  <c r="BH204" i="14"/>
  <c r="BT203" i="14"/>
  <c r="BS203" i="14"/>
  <c r="BR203" i="14"/>
  <c r="BQ203" i="14"/>
  <c r="BP203" i="14"/>
  <c r="BO203" i="14"/>
  <c r="BN203" i="14"/>
  <c r="BM203" i="14"/>
  <c r="BL203" i="14"/>
  <c r="BK203" i="14"/>
  <c r="BJ203" i="14"/>
  <c r="BI203" i="14"/>
  <c r="BH203" i="14"/>
  <c r="BH199" i="14"/>
  <c r="BT198" i="14"/>
  <c r="BS198" i="14"/>
  <c r="BR198" i="14"/>
  <c r="BQ198" i="14"/>
  <c r="BP198" i="14"/>
  <c r="BO198" i="14"/>
  <c r="BN198" i="14"/>
  <c r="BM198" i="14"/>
  <c r="BL198" i="14"/>
  <c r="BK198" i="14"/>
  <c r="BJ198" i="14"/>
  <c r="BI198" i="14"/>
  <c r="BH198" i="14"/>
  <c r="BH194" i="14"/>
  <c r="BT193" i="14"/>
  <c r="BS193" i="14"/>
  <c r="BR193" i="14"/>
  <c r="BQ193" i="14"/>
  <c r="BP193" i="14"/>
  <c r="BO193" i="14"/>
  <c r="BN193" i="14"/>
  <c r="BM193" i="14"/>
  <c r="BL193" i="14"/>
  <c r="BK193" i="14"/>
  <c r="BJ193" i="14"/>
  <c r="BI193" i="14"/>
  <c r="BH193" i="14"/>
  <c r="BH189" i="14"/>
  <c r="BT188" i="14"/>
  <c r="BS188" i="14"/>
  <c r="BR188" i="14"/>
  <c r="BQ188" i="14"/>
  <c r="BP188" i="14"/>
  <c r="BO188" i="14"/>
  <c r="BN188" i="14"/>
  <c r="BM188" i="14"/>
  <c r="BL188" i="14"/>
  <c r="BK188" i="14"/>
  <c r="BJ188" i="14"/>
  <c r="BI188" i="14"/>
  <c r="BH188" i="14"/>
  <c r="BH184" i="14"/>
  <c r="BT183" i="14"/>
  <c r="BS183" i="14"/>
  <c r="BR183" i="14"/>
  <c r="BQ183" i="14"/>
  <c r="BP183" i="14"/>
  <c r="BO183" i="14"/>
  <c r="BN183" i="14"/>
  <c r="BM183" i="14"/>
  <c r="BL183" i="14"/>
  <c r="BK183" i="14"/>
  <c r="BJ183" i="14"/>
  <c r="BI183" i="14"/>
  <c r="BH183" i="14"/>
  <c r="BH179" i="14"/>
  <c r="BT178" i="14"/>
  <c r="BS178" i="14"/>
  <c r="BR178" i="14"/>
  <c r="BQ178" i="14"/>
  <c r="BP178" i="14"/>
  <c r="BO178" i="14"/>
  <c r="BN178" i="14"/>
  <c r="BM178" i="14"/>
  <c r="BL178" i="14"/>
  <c r="BK178" i="14"/>
  <c r="BJ178" i="14"/>
  <c r="BI178" i="14"/>
  <c r="BH178" i="14"/>
  <c r="BH174" i="14"/>
  <c r="BT173" i="14"/>
  <c r="BS173" i="14"/>
  <c r="BR173" i="14"/>
  <c r="BQ173" i="14"/>
  <c r="BP173" i="14"/>
  <c r="BO173" i="14"/>
  <c r="BN173" i="14"/>
  <c r="BM173" i="14"/>
  <c r="BL173" i="14"/>
  <c r="BK173" i="14"/>
  <c r="BJ173" i="14"/>
  <c r="BI173" i="14"/>
  <c r="BH173" i="14"/>
  <c r="BH169" i="14"/>
  <c r="BT168" i="14"/>
  <c r="BS168" i="14"/>
  <c r="BR168" i="14"/>
  <c r="BQ168" i="14"/>
  <c r="BP168" i="14"/>
  <c r="BO168" i="14"/>
  <c r="BN168" i="14"/>
  <c r="BM168" i="14"/>
  <c r="BL168" i="14"/>
  <c r="BK168" i="14"/>
  <c r="BJ168" i="14"/>
  <c r="BI168" i="14"/>
  <c r="BH168" i="14"/>
  <c r="BH164" i="14"/>
  <c r="BT163" i="14"/>
  <c r="BS163" i="14"/>
  <c r="BR163" i="14"/>
  <c r="BQ163" i="14"/>
  <c r="BP163" i="14"/>
  <c r="BO163" i="14"/>
  <c r="BN163" i="14"/>
  <c r="BM163" i="14"/>
  <c r="BL163" i="14"/>
  <c r="BK163" i="14"/>
  <c r="BJ163" i="14"/>
  <c r="BI163" i="14"/>
  <c r="BH163" i="14"/>
  <c r="BH159" i="14"/>
  <c r="BT158" i="14"/>
  <c r="BS158" i="14"/>
  <c r="BR158" i="14"/>
  <c r="BQ158" i="14"/>
  <c r="BP158" i="14"/>
  <c r="BO158" i="14"/>
  <c r="BN158" i="14"/>
  <c r="BM158" i="14"/>
  <c r="BL158" i="14"/>
  <c r="BK158" i="14"/>
  <c r="BJ158" i="14"/>
  <c r="BI158" i="14"/>
  <c r="BH158" i="14"/>
  <c r="BH154" i="14"/>
  <c r="BT153" i="14"/>
  <c r="BS153" i="14"/>
  <c r="BR153" i="14"/>
  <c r="BQ153" i="14"/>
  <c r="BP153" i="14"/>
  <c r="BO153" i="14"/>
  <c r="BN153" i="14"/>
  <c r="BM153" i="14"/>
  <c r="BL153" i="14"/>
  <c r="BK153" i="14"/>
  <c r="BJ153" i="14"/>
  <c r="BI153" i="14"/>
  <c r="BH153" i="14"/>
  <c r="BH149" i="14"/>
  <c r="BT148" i="14"/>
  <c r="BS148" i="14"/>
  <c r="BR148" i="14"/>
  <c r="BQ148" i="14"/>
  <c r="BP148" i="14"/>
  <c r="BO148" i="14"/>
  <c r="BN148" i="14"/>
  <c r="BM148" i="14"/>
  <c r="BL148" i="14"/>
  <c r="BK148" i="14"/>
  <c r="BJ148" i="14"/>
  <c r="BI148" i="14"/>
  <c r="BH148" i="14"/>
  <c r="BH144" i="14"/>
  <c r="BT143" i="14"/>
  <c r="BS143" i="14"/>
  <c r="BR143" i="14"/>
  <c r="BQ143" i="14"/>
  <c r="BP143" i="14"/>
  <c r="BO143" i="14"/>
  <c r="BN143" i="14"/>
  <c r="BM143" i="14"/>
  <c r="BL143" i="14"/>
  <c r="BK143" i="14"/>
  <c r="BJ143" i="14"/>
  <c r="BI143" i="14"/>
  <c r="BH143" i="14"/>
  <c r="BH139" i="14"/>
  <c r="BT138" i="14"/>
  <c r="BS138" i="14"/>
  <c r="BR138" i="14"/>
  <c r="BQ138" i="14"/>
  <c r="BP138" i="14"/>
  <c r="BO138" i="14"/>
  <c r="BN138" i="14"/>
  <c r="BM138" i="14"/>
  <c r="BL138" i="14"/>
  <c r="BK138" i="14"/>
  <c r="BJ138" i="14"/>
  <c r="BI138" i="14"/>
  <c r="BH138" i="14"/>
  <c r="BH134" i="14"/>
  <c r="BT133" i="14"/>
  <c r="BS133" i="14"/>
  <c r="BR133" i="14"/>
  <c r="BQ133" i="14"/>
  <c r="BP133" i="14"/>
  <c r="BO133" i="14"/>
  <c r="BN133" i="14"/>
  <c r="BM133" i="14"/>
  <c r="BL133" i="14"/>
  <c r="BK133" i="14"/>
  <c r="BJ133" i="14"/>
  <c r="BI133" i="14"/>
  <c r="BH133" i="14"/>
  <c r="BH129" i="14"/>
  <c r="BT128" i="14"/>
  <c r="BS128" i="14"/>
  <c r="BR128" i="14"/>
  <c r="BQ128" i="14"/>
  <c r="BP128" i="14"/>
  <c r="BO128" i="14"/>
  <c r="BN128" i="14"/>
  <c r="BM128" i="14"/>
  <c r="BL128" i="14"/>
  <c r="BK128" i="14"/>
  <c r="BJ128" i="14"/>
  <c r="BI128" i="14"/>
  <c r="BH128" i="14"/>
  <c r="BH124" i="14"/>
  <c r="BT123" i="14"/>
  <c r="BS123" i="14"/>
  <c r="BR123" i="14"/>
  <c r="BQ123" i="14"/>
  <c r="BP123" i="14"/>
  <c r="BO123" i="14"/>
  <c r="BN123" i="14"/>
  <c r="BM123" i="14"/>
  <c r="BL123" i="14"/>
  <c r="BK123" i="14"/>
  <c r="BJ123" i="14"/>
  <c r="BI123" i="14"/>
  <c r="BH123" i="14"/>
  <c r="BH119" i="14"/>
  <c r="BT118" i="14"/>
  <c r="BS118" i="14"/>
  <c r="BR118" i="14"/>
  <c r="BQ118" i="14"/>
  <c r="BP118" i="14"/>
  <c r="BO118" i="14"/>
  <c r="BN118" i="14"/>
  <c r="BM118" i="14"/>
  <c r="BL118" i="14"/>
  <c r="BK118" i="14"/>
  <c r="BJ118" i="14"/>
  <c r="BI118" i="14"/>
  <c r="BH118" i="14"/>
  <c r="BH114" i="14"/>
  <c r="BT113" i="14"/>
  <c r="BS113" i="14"/>
  <c r="BR113" i="14"/>
  <c r="BQ113" i="14"/>
  <c r="BP113" i="14"/>
  <c r="BO113" i="14"/>
  <c r="BN113" i="14"/>
  <c r="BM113" i="14"/>
  <c r="BL113" i="14"/>
  <c r="BK113" i="14"/>
  <c r="BJ113" i="14"/>
  <c r="BI113" i="14"/>
  <c r="BH113" i="14"/>
  <c r="BH109" i="14"/>
  <c r="BT108" i="14"/>
  <c r="BS108" i="14"/>
  <c r="BR108" i="14"/>
  <c r="BQ108" i="14"/>
  <c r="BP108" i="14"/>
  <c r="BO108" i="14"/>
  <c r="BN108" i="14"/>
  <c r="BM108" i="14"/>
  <c r="BL108" i="14"/>
  <c r="BK108" i="14"/>
  <c r="BJ108" i="14"/>
  <c r="BI108" i="14"/>
  <c r="BH108" i="14"/>
  <c r="BH104" i="14"/>
  <c r="BT103" i="14"/>
  <c r="BS103" i="14"/>
  <c r="BR103" i="14"/>
  <c r="BQ103" i="14"/>
  <c r="BP103" i="14"/>
  <c r="BO103" i="14"/>
  <c r="BN103" i="14"/>
  <c r="BM103" i="14"/>
  <c r="BL103" i="14"/>
  <c r="BK103" i="14"/>
  <c r="BJ103" i="14"/>
  <c r="BI103" i="14"/>
  <c r="BH103" i="14"/>
  <c r="BH99" i="14"/>
  <c r="BT98" i="14"/>
  <c r="BS98" i="14"/>
  <c r="BR98" i="14"/>
  <c r="BQ98" i="14"/>
  <c r="BP98" i="14"/>
  <c r="BO98" i="14"/>
  <c r="BN98" i="14"/>
  <c r="BM98" i="14"/>
  <c r="BL98" i="14"/>
  <c r="BK98" i="14"/>
  <c r="BJ98" i="14"/>
  <c r="BI98" i="14"/>
  <c r="BH98" i="14"/>
  <c r="BH94" i="14"/>
  <c r="BT93" i="14"/>
  <c r="BS93" i="14"/>
  <c r="BR93" i="14"/>
  <c r="BQ93" i="14"/>
  <c r="BP93" i="14"/>
  <c r="BO93" i="14"/>
  <c r="BN93" i="14"/>
  <c r="BM93" i="14"/>
  <c r="BL93" i="14"/>
  <c r="BK93" i="14"/>
  <c r="BJ93" i="14"/>
  <c r="BI93" i="14"/>
  <c r="BH93" i="14"/>
  <c r="BH89" i="14"/>
  <c r="BT88" i="14"/>
  <c r="BS88" i="14"/>
  <c r="BR88" i="14"/>
  <c r="BQ88" i="14"/>
  <c r="BP88" i="14"/>
  <c r="BO88" i="14"/>
  <c r="BN88" i="14"/>
  <c r="BM88" i="14"/>
  <c r="BL88" i="14"/>
  <c r="BK88" i="14"/>
  <c r="BJ88" i="14"/>
  <c r="BI88" i="14"/>
  <c r="BH88" i="14"/>
  <c r="BH84" i="14"/>
  <c r="BT83" i="14"/>
  <c r="BS83" i="14"/>
  <c r="BR83" i="14"/>
  <c r="BQ83" i="14"/>
  <c r="BP83" i="14"/>
  <c r="BO83" i="14"/>
  <c r="BN83" i="14"/>
  <c r="BM83" i="14"/>
  <c r="BL83" i="14"/>
  <c r="BK83" i="14"/>
  <c r="BJ83" i="14"/>
  <c r="BI83" i="14"/>
  <c r="BH83" i="14"/>
  <c r="BH79" i="14"/>
  <c r="BT78" i="14"/>
  <c r="BS78" i="14"/>
  <c r="BR78" i="14"/>
  <c r="BQ78" i="14"/>
  <c r="BP78" i="14"/>
  <c r="BO78" i="14"/>
  <c r="BN78" i="14"/>
  <c r="BM78" i="14"/>
  <c r="BL78" i="14"/>
  <c r="BK78" i="14"/>
  <c r="BJ78" i="14"/>
  <c r="BI78" i="14"/>
  <c r="BH78" i="14"/>
  <c r="BH74" i="14"/>
  <c r="BT73" i="14"/>
  <c r="BS73" i="14"/>
  <c r="BR73" i="14"/>
  <c r="BQ73" i="14"/>
  <c r="BP73" i="14"/>
  <c r="BO73" i="14"/>
  <c r="BN73" i="14"/>
  <c r="BM73" i="14"/>
  <c r="BL73" i="14"/>
  <c r="BK73" i="14"/>
  <c r="BJ73" i="14"/>
  <c r="BI73" i="14"/>
  <c r="BH73" i="14"/>
  <c r="BH69" i="14"/>
  <c r="BT68" i="14"/>
  <c r="BS68" i="14"/>
  <c r="BR68" i="14"/>
  <c r="BQ68" i="14"/>
  <c r="BP68" i="14"/>
  <c r="BO68" i="14"/>
  <c r="BN68" i="14"/>
  <c r="BM68" i="14"/>
  <c r="BL68" i="14"/>
  <c r="BK68" i="14"/>
  <c r="BJ68" i="14"/>
  <c r="BI68" i="14"/>
  <c r="BH68" i="14"/>
  <c r="BH64" i="14"/>
  <c r="BT63" i="14"/>
  <c r="BS63" i="14"/>
  <c r="BR63" i="14"/>
  <c r="BQ63" i="14"/>
  <c r="BP63" i="14"/>
  <c r="BO63" i="14"/>
  <c r="BN63" i="14"/>
  <c r="BM63" i="14"/>
  <c r="BL63" i="14"/>
  <c r="BK63" i="14"/>
  <c r="BJ63" i="14"/>
  <c r="BI63" i="14"/>
  <c r="BH63" i="14"/>
  <c r="BH59" i="14"/>
  <c r="BT58" i="14"/>
  <c r="BS58" i="14"/>
  <c r="BR58" i="14"/>
  <c r="BQ58" i="14"/>
  <c r="BP58" i="14"/>
  <c r="BO58" i="14"/>
  <c r="BN58" i="14"/>
  <c r="BM58" i="14"/>
  <c r="BL58" i="14"/>
  <c r="BK58" i="14"/>
  <c r="BJ58" i="14"/>
  <c r="BI58" i="14"/>
  <c r="BH58" i="14"/>
  <c r="BH54" i="14"/>
  <c r="AM41" i="14" s="1"/>
  <c r="BT53" i="14"/>
  <c r="BS53" i="14"/>
  <c r="BR53" i="14"/>
  <c r="BR51" i="14" s="1"/>
  <c r="BQ53" i="14"/>
  <c r="BP53" i="14"/>
  <c r="BO53" i="14"/>
  <c r="BN53" i="14"/>
  <c r="BN51" i="14" s="1"/>
  <c r="BM53" i="14"/>
  <c r="BL53" i="14"/>
  <c r="BK53" i="14"/>
  <c r="BJ53" i="14"/>
  <c r="BJ51" i="14" s="1"/>
  <c r="BI53" i="14"/>
  <c r="BH53" i="14"/>
  <c r="AN50" i="14"/>
  <c r="AN49" i="14"/>
  <c r="AN48" i="14"/>
  <c r="AN47" i="14"/>
  <c r="AN46" i="14"/>
  <c r="AN45" i="14"/>
  <c r="AN44" i="14"/>
  <c r="AN43" i="14"/>
  <c r="AN42" i="14"/>
  <c r="AN41" i="14"/>
  <c r="AN40" i="14"/>
  <c r="AN39" i="14"/>
  <c r="AN38" i="14"/>
  <c r="AN36" i="14"/>
  <c r="AN35" i="14"/>
  <c r="AN34" i="14"/>
  <c r="AN32" i="14"/>
  <c r="AN31" i="14"/>
  <c r="AN30" i="14"/>
  <c r="AN29" i="14"/>
  <c r="AN28" i="14"/>
  <c r="W58" i="14"/>
  <c r="X58" i="14"/>
  <c r="Y58" i="14"/>
  <c r="Z58" i="14"/>
  <c r="AA58" i="14"/>
  <c r="AB58" i="14"/>
  <c r="AC58" i="14"/>
  <c r="AD58" i="14"/>
  <c r="AE58" i="14"/>
  <c r="AF58" i="14"/>
  <c r="AG58" i="14"/>
  <c r="AH58" i="14"/>
  <c r="AI58" i="14"/>
  <c r="W59" i="14"/>
  <c r="W63" i="14"/>
  <c r="X63" i="14"/>
  <c r="Y63" i="14"/>
  <c r="Z63" i="14"/>
  <c r="AA63" i="14"/>
  <c r="AB63" i="14"/>
  <c r="AC63" i="14"/>
  <c r="AD63" i="14"/>
  <c r="AE63" i="14"/>
  <c r="AF63" i="14"/>
  <c r="AG63" i="14"/>
  <c r="AH63" i="14"/>
  <c r="AI63" i="14"/>
  <c r="W64" i="14"/>
  <c r="W68" i="14"/>
  <c r="X68" i="14"/>
  <c r="Y68" i="14"/>
  <c r="Z68" i="14"/>
  <c r="AA68" i="14"/>
  <c r="AB68" i="14"/>
  <c r="AC68" i="14"/>
  <c r="AD68" i="14"/>
  <c r="AE68" i="14"/>
  <c r="AF68" i="14"/>
  <c r="AG68" i="14"/>
  <c r="AH68" i="14"/>
  <c r="AI68" i="14"/>
  <c r="W69" i="14"/>
  <c r="W73" i="14"/>
  <c r="X73" i="14"/>
  <c r="Y73" i="14"/>
  <c r="Z73" i="14"/>
  <c r="AA73" i="14"/>
  <c r="AB73" i="14"/>
  <c r="AC73" i="14"/>
  <c r="AD73" i="14"/>
  <c r="AE73" i="14"/>
  <c r="AF73" i="14"/>
  <c r="AG73" i="14"/>
  <c r="AH73" i="14"/>
  <c r="AI73" i="14"/>
  <c r="W74" i="14"/>
  <c r="W78" i="14"/>
  <c r="X78" i="14"/>
  <c r="Y78" i="14"/>
  <c r="Z78" i="14"/>
  <c r="AA78" i="14"/>
  <c r="AB78" i="14"/>
  <c r="AC78" i="14"/>
  <c r="AD78" i="14"/>
  <c r="AE78" i="14"/>
  <c r="AF78" i="14"/>
  <c r="AG78" i="14"/>
  <c r="AH78" i="14"/>
  <c r="AI78" i="14"/>
  <c r="W79" i="14"/>
  <c r="W83" i="14"/>
  <c r="X83" i="14"/>
  <c r="Y83" i="14"/>
  <c r="Z83" i="14"/>
  <c r="AA83" i="14"/>
  <c r="AB83" i="14"/>
  <c r="AC83" i="14"/>
  <c r="AD83" i="14"/>
  <c r="AE83" i="14"/>
  <c r="AF83" i="14"/>
  <c r="AG83" i="14"/>
  <c r="AH83" i="14"/>
  <c r="AI83" i="14"/>
  <c r="W84" i="14"/>
  <c r="W88" i="14"/>
  <c r="X88" i="14"/>
  <c r="Y88" i="14"/>
  <c r="Z88" i="14"/>
  <c r="AA88" i="14"/>
  <c r="AB88" i="14"/>
  <c r="AC88" i="14"/>
  <c r="AD88" i="14"/>
  <c r="AE88" i="14"/>
  <c r="AF88" i="14"/>
  <c r="AG88" i="14"/>
  <c r="AH88" i="14"/>
  <c r="AI88" i="14"/>
  <c r="W89" i="14"/>
  <c r="W93" i="14"/>
  <c r="X93" i="14"/>
  <c r="Y93" i="14"/>
  <c r="Z93" i="14"/>
  <c r="AA93" i="14"/>
  <c r="AB93" i="14"/>
  <c r="AC93" i="14"/>
  <c r="AD93" i="14"/>
  <c r="AE93" i="14"/>
  <c r="AF93" i="14"/>
  <c r="AG93" i="14"/>
  <c r="AH93" i="14"/>
  <c r="AI93" i="14"/>
  <c r="W94" i="14"/>
  <c r="W98" i="14"/>
  <c r="X98" i="14"/>
  <c r="Y98" i="14"/>
  <c r="Z98" i="14"/>
  <c r="AA98" i="14"/>
  <c r="AB98" i="14"/>
  <c r="AC98" i="14"/>
  <c r="AD98" i="14"/>
  <c r="AE98" i="14"/>
  <c r="AF98" i="14"/>
  <c r="AG98" i="14"/>
  <c r="AH98" i="14"/>
  <c r="AI98" i="14"/>
  <c r="W99" i="14"/>
  <c r="W103" i="14"/>
  <c r="X103" i="14"/>
  <c r="Y103" i="14"/>
  <c r="Z103" i="14"/>
  <c r="AA103" i="14"/>
  <c r="AB103" i="14"/>
  <c r="AC103" i="14"/>
  <c r="AD103" i="14"/>
  <c r="AE103" i="14"/>
  <c r="AF103" i="14"/>
  <c r="AG103" i="14"/>
  <c r="AH103" i="14"/>
  <c r="AI103" i="14"/>
  <c r="W104" i="14"/>
  <c r="W108" i="14"/>
  <c r="X108" i="14"/>
  <c r="Y108" i="14"/>
  <c r="Z108" i="14"/>
  <c r="AA108" i="14"/>
  <c r="AB108" i="14"/>
  <c r="AC108" i="14"/>
  <c r="AD108" i="14"/>
  <c r="AE108" i="14"/>
  <c r="AF108" i="14"/>
  <c r="AG108" i="14"/>
  <c r="AH108" i="14"/>
  <c r="AI108" i="14"/>
  <c r="W109" i="14"/>
  <c r="W113" i="14"/>
  <c r="X113" i="14"/>
  <c r="Y113" i="14"/>
  <c r="Z113" i="14"/>
  <c r="AA113" i="14"/>
  <c r="AB113" i="14"/>
  <c r="AC113" i="14"/>
  <c r="AD113" i="14"/>
  <c r="AE113" i="14"/>
  <c r="AF113" i="14"/>
  <c r="AG113" i="14"/>
  <c r="AH113" i="14"/>
  <c r="AI113" i="14"/>
  <c r="W114" i="14"/>
  <c r="W118" i="14"/>
  <c r="X118" i="14"/>
  <c r="Y118" i="14"/>
  <c r="Z118" i="14"/>
  <c r="AA118" i="14"/>
  <c r="AB118" i="14"/>
  <c r="AC118" i="14"/>
  <c r="AD118" i="14"/>
  <c r="AE118" i="14"/>
  <c r="AF118" i="14"/>
  <c r="AG118" i="14"/>
  <c r="AH118" i="14"/>
  <c r="AI118" i="14"/>
  <c r="W119" i="14"/>
  <c r="W123" i="14"/>
  <c r="X123" i="14"/>
  <c r="Y123" i="14"/>
  <c r="Z123" i="14"/>
  <c r="AA123" i="14"/>
  <c r="AB123" i="14"/>
  <c r="AC123" i="14"/>
  <c r="AD123" i="14"/>
  <c r="AE123" i="14"/>
  <c r="AF123" i="14"/>
  <c r="AG123" i="14"/>
  <c r="AH123" i="14"/>
  <c r="AI123" i="14"/>
  <c r="W124" i="14"/>
  <c r="W128" i="14"/>
  <c r="X128" i="14"/>
  <c r="Y128" i="14"/>
  <c r="Z128" i="14"/>
  <c r="AA128" i="14"/>
  <c r="AB128" i="14"/>
  <c r="AC128" i="14"/>
  <c r="AD128" i="14"/>
  <c r="AE128" i="14"/>
  <c r="AF128" i="14"/>
  <c r="AG128" i="14"/>
  <c r="AH128" i="14"/>
  <c r="AI128" i="14"/>
  <c r="W129" i="14"/>
  <c r="W133" i="14"/>
  <c r="X133" i="14"/>
  <c r="Y133" i="14"/>
  <c r="Z133" i="14"/>
  <c r="AA133" i="14"/>
  <c r="AB133" i="14"/>
  <c r="AC133" i="14"/>
  <c r="AD133" i="14"/>
  <c r="AE133" i="14"/>
  <c r="AF133" i="14"/>
  <c r="AG133" i="14"/>
  <c r="AH133" i="14"/>
  <c r="AI133" i="14"/>
  <c r="W134" i="14"/>
  <c r="W138" i="14"/>
  <c r="X138" i="14"/>
  <c r="Y138" i="14"/>
  <c r="Z138" i="14"/>
  <c r="AA138" i="14"/>
  <c r="AB138" i="14"/>
  <c r="AC138" i="14"/>
  <c r="AD138" i="14"/>
  <c r="AE138" i="14"/>
  <c r="AF138" i="14"/>
  <c r="AG138" i="14"/>
  <c r="AH138" i="14"/>
  <c r="AI138" i="14"/>
  <c r="W139" i="14"/>
  <c r="W143" i="14"/>
  <c r="X143" i="14"/>
  <c r="Y143" i="14"/>
  <c r="Z143" i="14"/>
  <c r="AA143" i="14"/>
  <c r="AB143" i="14"/>
  <c r="AC143" i="14"/>
  <c r="AD143" i="14"/>
  <c r="AE143" i="14"/>
  <c r="AF143" i="14"/>
  <c r="AG143" i="14"/>
  <c r="AH143" i="14"/>
  <c r="AI143" i="14"/>
  <c r="W144" i="14"/>
  <c r="W148" i="14"/>
  <c r="X148" i="14"/>
  <c r="Y148" i="14"/>
  <c r="Z148" i="14"/>
  <c r="AA148" i="14"/>
  <c r="AB148" i="14"/>
  <c r="AC148" i="14"/>
  <c r="AD148" i="14"/>
  <c r="AE148" i="14"/>
  <c r="AF148" i="14"/>
  <c r="AG148" i="14"/>
  <c r="AH148" i="14"/>
  <c r="AI148" i="14"/>
  <c r="W149" i="14"/>
  <c r="W153" i="14"/>
  <c r="X153" i="14"/>
  <c r="Y153" i="14"/>
  <c r="Z153" i="14"/>
  <c r="AA153" i="14"/>
  <c r="AB153" i="14"/>
  <c r="AC153" i="14"/>
  <c r="AD153" i="14"/>
  <c r="AE153" i="14"/>
  <c r="AF153" i="14"/>
  <c r="AG153" i="14"/>
  <c r="AH153" i="14"/>
  <c r="AI153" i="14"/>
  <c r="W154" i="14"/>
  <c r="W158" i="14"/>
  <c r="X158" i="14"/>
  <c r="Y158" i="14"/>
  <c r="Z158" i="14"/>
  <c r="AA158" i="14"/>
  <c r="AB158" i="14"/>
  <c r="AC158" i="14"/>
  <c r="AD158" i="14"/>
  <c r="AE158" i="14"/>
  <c r="AF158" i="14"/>
  <c r="AG158" i="14"/>
  <c r="AH158" i="14"/>
  <c r="AI158" i="14"/>
  <c r="W159" i="14"/>
  <c r="W163" i="14"/>
  <c r="X163" i="14"/>
  <c r="Y163" i="14"/>
  <c r="Z163" i="14"/>
  <c r="AA163" i="14"/>
  <c r="AB163" i="14"/>
  <c r="AC163" i="14"/>
  <c r="AD163" i="14"/>
  <c r="AE163" i="14"/>
  <c r="AF163" i="14"/>
  <c r="AG163" i="14"/>
  <c r="AH163" i="14"/>
  <c r="AI163" i="14"/>
  <c r="W164" i="14"/>
  <c r="W168" i="14"/>
  <c r="X168" i="14"/>
  <c r="Y168" i="14"/>
  <c r="Z168" i="14"/>
  <c r="AA168" i="14"/>
  <c r="AB168" i="14"/>
  <c r="AC168" i="14"/>
  <c r="AD168" i="14"/>
  <c r="AE168" i="14"/>
  <c r="AF168" i="14"/>
  <c r="AG168" i="14"/>
  <c r="AH168" i="14"/>
  <c r="AI168" i="14"/>
  <c r="W169" i="14"/>
  <c r="W173" i="14"/>
  <c r="X173" i="14"/>
  <c r="Y173" i="14"/>
  <c r="Z173" i="14"/>
  <c r="AA173" i="14"/>
  <c r="AB173" i="14"/>
  <c r="AC173" i="14"/>
  <c r="AD173" i="14"/>
  <c r="AE173" i="14"/>
  <c r="AF173" i="14"/>
  <c r="AG173" i="14"/>
  <c r="AH173" i="14"/>
  <c r="AI173" i="14"/>
  <c r="W174" i="14"/>
  <c r="W178" i="14"/>
  <c r="X178" i="14"/>
  <c r="Y178" i="14"/>
  <c r="Z178" i="14"/>
  <c r="AA178" i="14"/>
  <c r="AB178" i="14"/>
  <c r="AC178" i="14"/>
  <c r="AD178" i="14"/>
  <c r="AE178" i="14"/>
  <c r="AF178" i="14"/>
  <c r="AG178" i="14"/>
  <c r="AH178" i="14"/>
  <c r="AI178" i="14"/>
  <c r="W179" i="14"/>
  <c r="W183" i="14"/>
  <c r="X183" i="14"/>
  <c r="Y183" i="14"/>
  <c r="Z183" i="14"/>
  <c r="AA183" i="14"/>
  <c r="AB183" i="14"/>
  <c r="AC183" i="14"/>
  <c r="AD183" i="14"/>
  <c r="AE183" i="14"/>
  <c r="AF183" i="14"/>
  <c r="AG183" i="14"/>
  <c r="AH183" i="14"/>
  <c r="AI183" i="14"/>
  <c r="W184" i="14"/>
  <c r="W188" i="14"/>
  <c r="X188" i="14"/>
  <c r="Y188" i="14"/>
  <c r="Z188" i="14"/>
  <c r="AA188" i="14"/>
  <c r="AB188" i="14"/>
  <c r="AC188" i="14"/>
  <c r="AD188" i="14"/>
  <c r="AE188" i="14"/>
  <c r="AF188" i="14"/>
  <c r="AG188" i="14"/>
  <c r="AH188" i="14"/>
  <c r="AI188" i="14"/>
  <c r="W189" i="14"/>
  <c r="W193" i="14"/>
  <c r="X193" i="14"/>
  <c r="Y193" i="14"/>
  <c r="Z193" i="14"/>
  <c r="AA193" i="14"/>
  <c r="AB193" i="14"/>
  <c r="AC193" i="14"/>
  <c r="AD193" i="14"/>
  <c r="AE193" i="14"/>
  <c r="AF193" i="14"/>
  <c r="AG193" i="14"/>
  <c r="AH193" i="14"/>
  <c r="AI193" i="14"/>
  <c r="W194" i="14"/>
  <c r="W198" i="14"/>
  <c r="X198" i="14"/>
  <c r="Y198" i="14"/>
  <c r="Z198" i="14"/>
  <c r="AA198" i="14"/>
  <c r="AB198" i="14"/>
  <c r="AC198" i="14"/>
  <c r="AD198" i="14"/>
  <c r="AE198" i="14"/>
  <c r="AF198" i="14"/>
  <c r="AG198" i="14"/>
  <c r="AH198" i="14"/>
  <c r="AI198" i="14"/>
  <c r="W199" i="14"/>
  <c r="W203" i="14"/>
  <c r="X203" i="14"/>
  <c r="Y203" i="14"/>
  <c r="Z203" i="14"/>
  <c r="AA203" i="14"/>
  <c r="AB203" i="14"/>
  <c r="AC203" i="14"/>
  <c r="AD203" i="14"/>
  <c r="AE203" i="14"/>
  <c r="AF203" i="14"/>
  <c r="AG203" i="14"/>
  <c r="AH203" i="14"/>
  <c r="AI203" i="14"/>
  <c r="W204" i="14"/>
  <c r="W208" i="14"/>
  <c r="X208" i="14"/>
  <c r="Y208" i="14"/>
  <c r="Z208" i="14"/>
  <c r="AA208" i="14"/>
  <c r="AB208" i="14"/>
  <c r="AC208" i="14"/>
  <c r="AD208" i="14"/>
  <c r="AE208" i="14"/>
  <c r="AF208" i="14"/>
  <c r="AG208" i="14"/>
  <c r="AH208" i="14"/>
  <c r="AI208" i="14"/>
  <c r="W209" i="14"/>
  <c r="W213" i="14"/>
  <c r="X213" i="14"/>
  <c r="Y213" i="14"/>
  <c r="Z213" i="14"/>
  <c r="AA213" i="14"/>
  <c r="AB213" i="14"/>
  <c r="AC213" i="14"/>
  <c r="AD213" i="14"/>
  <c r="AE213" i="14"/>
  <c r="AF213" i="14"/>
  <c r="AG213" i="14"/>
  <c r="AH213" i="14"/>
  <c r="AI213" i="14"/>
  <c r="W214" i="14"/>
  <c r="W218" i="14"/>
  <c r="X218" i="14"/>
  <c r="Y218" i="14"/>
  <c r="Z218" i="14"/>
  <c r="AA218" i="14"/>
  <c r="AB218" i="14"/>
  <c r="AC218" i="14"/>
  <c r="AD218" i="14"/>
  <c r="AE218" i="14"/>
  <c r="AF218" i="14"/>
  <c r="AG218" i="14"/>
  <c r="AH218" i="14"/>
  <c r="AI218" i="14"/>
  <c r="W219" i="14"/>
  <c r="W223" i="14"/>
  <c r="X223" i="14"/>
  <c r="Y223" i="14"/>
  <c r="Z223" i="14"/>
  <c r="AA223" i="14"/>
  <c r="AB223" i="14"/>
  <c r="AC223" i="14"/>
  <c r="AD223" i="14"/>
  <c r="AE223" i="14"/>
  <c r="AF223" i="14"/>
  <c r="AG223" i="14"/>
  <c r="AH223" i="14"/>
  <c r="AI223" i="14"/>
  <c r="W224" i="14"/>
  <c r="W228" i="14"/>
  <c r="X228" i="14"/>
  <c r="Y228" i="14"/>
  <c r="Z228" i="14"/>
  <c r="AA228" i="14"/>
  <c r="AB228" i="14"/>
  <c r="AC228" i="14"/>
  <c r="AD228" i="14"/>
  <c r="AE228" i="14"/>
  <c r="AF228" i="14"/>
  <c r="AG228" i="14"/>
  <c r="AH228" i="14"/>
  <c r="AI228" i="14"/>
  <c r="W229" i="14"/>
  <c r="W233" i="14"/>
  <c r="X233" i="14"/>
  <c r="Y233" i="14"/>
  <c r="Z233" i="14"/>
  <c r="AA233" i="14"/>
  <c r="AB233" i="14"/>
  <c r="AC233" i="14"/>
  <c r="AD233" i="14"/>
  <c r="AE233" i="14"/>
  <c r="AF233" i="14"/>
  <c r="AG233" i="14"/>
  <c r="AH233" i="14"/>
  <c r="AI233" i="14"/>
  <c r="W234" i="14"/>
  <c r="W238" i="14"/>
  <c r="X238" i="14"/>
  <c r="Y238" i="14"/>
  <c r="Z238" i="14"/>
  <c r="AA238" i="14"/>
  <c r="AB238" i="14"/>
  <c r="AC238" i="14"/>
  <c r="AD238" i="14"/>
  <c r="AE238" i="14"/>
  <c r="AF238" i="14"/>
  <c r="AG238" i="14"/>
  <c r="AH238" i="14"/>
  <c r="AI238" i="14"/>
  <c r="W239" i="14"/>
  <c r="W243" i="14"/>
  <c r="X243" i="14"/>
  <c r="Y243" i="14"/>
  <c r="Z243" i="14"/>
  <c r="AA243" i="14"/>
  <c r="AB243" i="14"/>
  <c r="AC243" i="14"/>
  <c r="AD243" i="14"/>
  <c r="AE243" i="14"/>
  <c r="AF243" i="14"/>
  <c r="AG243" i="14"/>
  <c r="AH243" i="14"/>
  <c r="AI243" i="14"/>
  <c r="W244" i="14"/>
  <c r="W248" i="14"/>
  <c r="X248" i="14"/>
  <c r="Y248" i="14"/>
  <c r="Z248" i="14"/>
  <c r="AA248" i="14"/>
  <c r="AB248" i="14"/>
  <c r="AC248" i="14"/>
  <c r="AD248" i="14"/>
  <c r="AE248" i="14"/>
  <c r="AF248" i="14"/>
  <c r="AG248" i="14"/>
  <c r="AH248" i="14"/>
  <c r="AI248" i="14"/>
  <c r="W249" i="14"/>
  <c r="W253" i="14"/>
  <c r="X253" i="14"/>
  <c r="Y253" i="14"/>
  <c r="Z253" i="14"/>
  <c r="AA253" i="14"/>
  <c r="AB253" i="14"/>
  <c r="AC253" i="14"/>
  <c r="AD253" i="14"/>
  <c r="AE253" i="14"/>
  <c r="AF253" i="14"/>
  <c r="AG253" i="14"/>
  <c r="AH253" i="14"/>
  <c r="AI253" i="14"/>
  <c r="W254" i="14"/>
  <c r="W258" i="14"/>
  <c r="X258" i="14"/>
  <c r="Y258" i="14"/>
  <c r="Z258" i="14"/>
  <c r="AA258" i="14"/>
  <c r="AB258" i="14"/>
  <c r="AC258" i="14"/>
  <c r="AD258" i="14"/>
  <c r="AE258" i="14"/>
  <c r="AF258" i="14"/>
  <c r="AG258" i="14"/>
  <c r="AH258" i="14"/>
  <c r="AI258" i="14"/>
  <c r="W259" i="14"/>
  <c r="W263" i="14"/>
  <c r="X263" i="14"/>
  <c r="Y263" i="14"/>
  <c r="Z263" i="14"/>
  <c r="AA263" i="14"/>
  <c r="AB263" i="14"/>
  <c r="AC263" i="14"/>
  <c r="AD263" i="14"/>
  <c r="AE263" i="14"/>
  <c r="AF263" i="14"/>
  <c r="AG263" i="14"/>
  <c r="AH263" i="14"/>
  <c r="AI263" i="14"/>
  <c r="W264" i="14"/>
  <c r="W268" i="14"/>
  <c r="X268" i="14"/>
  <c r="Y268" i="14"/>
  <c r="Z268" i="14"/>
  <c r="AA268" i="14"/>
  <c r="AB268" i="14"/>
  <c r="AC268" i="14"/>
  <c r="AD268" i="14"/>
  <c r="AE268" i="14"/>
  <c r="AF268" i="14"/>
  <c r="AG268" i="14"/>
  <c r="AH268" i="14"/>
  <c r="AI268" i="14"/>
  <c r="W269" i="14"/>
  <c r="W273" i="14"/>
  <c r="X273" i="14"/>
  <c r="Y273" i="14"/>
  <c r="Z273" i="14"/>
  <c r="AA273" i="14"/>
  <c r="AB273" i="14"/>
  <c r="AC273" i="14"/>
  <c r="AD273" i="14"/>
  <c r="AE273" i="14"/>
  <c r="AF273" i="14"/>
  <c r="AG273" i="14"/>
  <c r="AH273" i="14"/>
  <c r="AI273" i="14"/>
  <c r="W274" i="14"/>
  <c r="W278" i="14"/>
  <c r="X278" i="14"/>
  <c r="Y278" i="14"/>
  <c r="Z278" i="14"/>
  <c r="AA278" i="14"/>
  <c r="AB278" i="14"/>
  <c r="AC278" i="14"/>
  <c r="AD278" i="14"/>
  <c r="AE278" i="14"/>
  <c r="AF278" i="14"/>
  <c r="AG278" i="14"/>
  <c r="AH278" i="14"/>
  <c r="AI278" i="14"/>
  <c r="W279" i="14"/>
  <c r="W283" i="14"/>
  <c r="X283" i="14"/>
  <c r="Y283" i="14"/>
  <c r="Z283" i="14"/>
  <c r="AA283" i="14"/>
  <c r="AB283" i="14"/>
  <c r="AC283" i="14"/>
  <c r="AD283" i="14"/>
  <c r="AE283" i="14"/>
  <c r="AF283" i="14"/>
  <c r="AG283" i="14"/>
  <c r="AH283" i="14"/>
  <c r="AI283" i="14"/>
  <c r="W284" i="14"/>
  <c r="W288" i="14"/>
  <c r="X288" i="14"/>
  <c r="Y288" i="14"/>
  <c r="Z288" i="14"/>
  <c r="AA288" i="14"/>
  <c r="AB288" i="14"/>
  <c r="AC288" i="14"/>
  <c r="AD288" i="14"/>
  <c r="AE288" i="14"/>
  <c r="AF288" i="14"/>
  <c r="AG288" i="14"/>
  <c r="AH288" i="14"/>
  <c r="AI288" i="14"/>
  <c r="W289" i="14"/>
  <c r="W293" i="14"/>
  <c r="X293" i="14"/>
  <c r="Y293" i="14"/>
  <c r="Z293" i="14"/>
  <c r="AA293" i="14"/>
  <c r="AB293" i="14"/>
  <c r="AC293" i="14"/>
  <c r="AD293" i="14"/>
  <c r="AE293" i="14"/>
  <c r="AF293" i="14"/>
  <c r="AG293" i="14"/>
  <c r="AH293" i="14"/>
  <c r="AI293" i="14"/>
  <c r="W294" i="14"/>
  <c r="W298" i="14"/>
  <c r="X298" i="14"/>
  <c r="Y298" i="14"/>
  <c r="Z298" i="14"/>
  <c r="AA298" i="14"/>
  <c r="AB298" i="14"/>
  <c r="AC298" i="14"/>
  <c r="AD298" i="14"/>
  <c r="AE298" i="14"/>
  <c r="AF298" i="14"/>
  <c r="AG298" i="14"/>
  <c r="AH298" i="14"/>
  <c r="AI298" i="14"/>
  <c r="W299" i="14"/>
  <c r="W303" i="14"/>
  <c r="X303" i="14"/>
  <c r="Y303" i="14"/>
  <c r="Z303" i="14"/>
  <c r="AA303" i="14"/>
  <c r="AB303" i="14"/>
  <c r="AC303" i="14"/>
  <c r="AD303" i="14"/>
  <c r="AE303" i="14"/>
  <c r="AF303" i="14"/>
  <c r="AG303" i="14"/>
  <c r="AH303" i="14"/>
  <c r="AI303" i="14"/>
  <c r="W304" i="14"/>
  <c r="W308" i="14"/>
  <c r="X308" i="14"/>
  <c r="Y308" i="14"/>
  <c r="Z308" i="14"/>
  <c r="AA308" i="14"/>
  <c r="AB308" i="14"/>
  <c r="AC308" i="14"/>
  <c r="AD308" i="14"/>
  <c r="AE308" i="14"/>
  <c r="AF308" i="14"/>
  <c r="AG308" i="14"/>
  <c r="AH308" i="14"/>
  <c r="AI308" i="14"/>
  <c r="W309" i="14"/>
  <c r="W313" i="14"/>
  <c r="X313" i="14"/>
  <c r="Y313" i="14"/>
  <c r="Z313" i="14"/>
  <c r="AA313" i="14"/>
  <c r="AB313" i="14"/>
  <c r="AC313" i="14"/>
  <c r="AD313" i="14"/>
  <c r="AE313" i="14"/>
  <c r="AF313" i="14"/>
  <c r="AG313" i="14"/>
  <c r="AH313" i="14"/>
  <c r="AI313" i="14"/>
  <c r="W314" i="14"/>
  <c r="W318" i="14"/>
  <c r="X318" i="14"/>
  <c r="Y318" i="14"/>
  <c r="Z318" i="14"/>
  <c r="AA318" i="14"/>
  <c r="AB318" i="14"/>
  <c r="AC318" i="14"/>
  <c r="AD318" i="14"/>
  <c r="AE318" i="14"/>
  <c r="AF318" i="14"/>
  <c r="AG318" i="14"/>
  <c r="AH318" i="14"/>
  <c r="AI318" i="14"/>
  <c r="W319" i="14"/>
  <c r="W323" i="14"/>
  <c r="X323" i="14"/>
  <c r="Y323" i="14"/>
  <c r="Z323" i="14"/>
  <c r="AA323" i="14"/>
  <c r="AB323" i="14"/>
  <c r="AC323" i="14"/>
  <c r="AD323" i="14"/>
  <c r="AE323" i="14"/>
  <c r="AF323" i="14"/>
  <c r="AG323" i="14"/>
  <c r="AH323" i="14"/>
  <c r="AI323" i="14"/>
  <c r="W324" i="14"/>
  <c r="W328" i="14"/>
  <c r="X328" i="14"/>
  <c r="Y328" i="14"/>
  <c r="Z328" i="14"/>
  <c r="AA328" i="14"/>
  <c r="AB328" i="14"/>
  <c r="AC328" i="14"/>
  <c r="AD328" i="14"/>
  <c r="AE328" i="14"/>
  <c r="AF328" i="14"/>
  <c r="AG328" i="14"/>
  <c r="AH328" i="14"/>
  <c r="AI328" i="14"/>
  <c r="W329" i="14"/>
  <c r="W333" i="14"/>
  <c r="X333" i="14"/>
  <c r="Y333" i="14"/>
  <c r="Z333" i="14"/>
  <c r="AA333" i="14"/>
  <c r="AB333" i="14"/>
  <c r="AC333" i="14"/>
  <c r="AD333" i="14"/>
  <c r="AE333" i="14"/>
  <c r="AF333" i="14"/>
  <c r="AG333" i="14"/>
  <c r="AH333" i="14"/>
  <c r="AI333" i="14"/>
  <c r="W334" i="14"/>
  <c r="W338" i="14"/>
  <c r="X338" i="14"/>
  <c r="Y338" i="14"/>
  <c r="Z338" i="14"/>
  <c r="AA338" i="14"/>
  <c r="AB338" i="14"/>
  <c r="AC338" i="14"/>
  <c r="AD338" i="14"/>
  <c r="AE338" i="14"/>
  <c r="AF338" i="14"/>
  <c r="AG338" i="14"/>
  <c r="AH338" i="14"/>
  <c r="AI338" i="14"/>
  <c r="W339" i="14"/>
  <c r="W54" i="14"/>
  <c r="R25" i="14"/>
  <c r="Q25" i="14"/>
  <c r="P25" i="14"/>
  <c r="N25" i="14"/>
  <c r="M25" i="14"/>
  <c r="L25" i="14"/>
  <c r="K25" i="14"/>
  <c r="J25" i="14"/>
  <c r="I25" i="14"/>
  <c r="H25" i="14"/>
  <c r="G25" i="14"/>
  <c r="F25" i="14"/>
  <c r="E25" i="14"/>
  <c r="C39" i="14"/>
  <c r="C40" i="14"/>
  <c r="C41" i="14"/>
  <c r="C42" i="14"/>
  <c r="C43" i="14"/>
  <c r="C44" i="14"/>
  <c r="C45" i="14"/>
  <c r="C46" i="14"/>
  <c r="C47" i="14"/>
  <c r="C48" i="14"/>
  <c r="C49" i="14"/>
  <c r="C50" i="14"/>
  <c r="C38" i="14"/>
  <c r="C35" i="14"/>
  <c r="C36" i="14"/>
  <c r="C34" i="14"/>
  <c r="C29" i="14"/>
  <c r="C30" i="14"/>
  <c r="C31" i="14"/>
  <c r="C32" i="14"/>
  <c r="C28" i="14"/>
  <c r="AM30" i="14" l="1"/>
  <c r="AM35" i="14"/>
  <c r="AM48" i="14"/>
  <c r="AM44" i="14"/>
  <c r="AM40" i="14"/>
  <c r="BF34" i="14"/>
  <c r="BF35" i="14"/>
  <c r="AT51" i="14"/>
  <c r="AX51" i="14"/>
  <c r="AM28" i="14"/>
  <c r="AM29" i="14"/>
  <c r="AM38" i="14"/>
  <c r="AM47" i="14"/>
  <c r="AM43" i="14"/>
  <c r="AM39" i="14"/>
  <c r="BD47" i="14"/>
  <c r="BF47" i="14" s="1"/>
  <c r="BK51" i="14"/>
  <c r="AS51" i="14" s="1"/>
  <c r="BO51" i="14"/>
  <c r="AW51" i="14" s="1"/>
  <c r="BS51" i="14"/>
  <c r="BB51" i="14" s="1"/>
  <c r="AM32" i="14"/>
  <c r="AM34" i="14"/>
  <c r="AM50" i="14"/>
  <c r="AM46" i="14"/>
  <c r="AM42" i="14"/>
  <c r="BD28" i="14"/>
  <c r="BF28" i="14" s="1"/>
  <c r="BD31" i="14"/>
  <c r="BF31" i="14" s="1"/>
  <c r="BD44" i="14"/>
  <c r="BF44" i="14" s="1"/>
  <c r="BD43" i="14"/>
  <c r="BF43" i="14" s="1"/>
  <c r="BD39" i="14"/>
  <c r="BF39" i="14" s="1"/>
  <c r="BL51" i="14"/>
  <c r="BP51" i="14"/>
  <c r="AR51" i="14"/>
  <c r="AV51" i="14"/>
  <c r="BA51" i="14"/>
  <c r="AM31" i="14"/>
  <c r="AM36" i="14"/>
  <c r="AM49" i="14"/>
  <c r="AM45" i="14"/>
  <c r="BD36" i="14"/>
  <c r="BF36" i="14" s="1"/>
  <c r="BD50" i="14"/>
  <c r="BF50" i="14" s="1"/>
  <c r="BD46" i="14"/>
  <c r="BF46" i="14" s="1"/>
  <c r="BD42" i="14"/>
  <c r="BF42" i="14" s="1"/>
  <c r="BD49" i="14"/>
  <c r="BF49" i="14" s="1"/>
  <c r="BD45" i="14"/>
  <c r="BF45" i="14" s="1"/>
  <c r="BD41" i="14"/>
  <c r="BF41" i="14" s="1"/>
  <c r="BD38" i="14"/>
  <c r="BF38" i="14" s="1"/>
  <c r="BD29" i="14"/>
  <c r="BF29" i="14" s="1"/>
  <c r="BD32" i="14"/>
  <c r="BF32" i="14" s="1"/>
  <c r="BD30" i="14"/>
  <c r="BF30" i="14" s="1"/>
  <c r="AP51" i="14"/>
  <c r="BH51" i="14"/>
  <c r="BT51" i="14"/>
  <c r="BC51" i="14" s="1"/>
  <c r="BI51" i="14"/>
  <c r="AQ51" i="14" s="1"/>
  <c r="BM51" i="14"/>
  <c r="AU51" i="14" s="1"/>
  <c r="BQ51" i="14"/>
  <c r="AY51" i="14" s="1"/>
  <c r="B38" i="14"/>
  <c r="B29" i="14"/>
  <c r="B39" i="14"/>
  <c r="B47" i="14"/>
  <c r="B28" i="14"/>
  <c r="B43" i="14"/>
  <c r="B34" i="14"/>
  <c r="B46" i="14"/>
  <c r="B42" i="14"/>
  <c r="B31" i="14"/>
  <c r="B36" i="14"/>
  <c r="B49" i="14"/>
  <c r="B45" i="14"/>
  <c r="B41" i="14"/>
  <c r="B32" i="14"/>
  <c r="B50" i="14"/>
  <c r="B30" i="14"/>
  <c r="B35" i="14"/>
  <c r="B48" i="14"/>
  <c r="B44" i="14"/>
  <c r="B40" i="14"/>
  <c r="AI41" i="14"/>
  <c r="AH41" i="14"/>
  <c r="AG41" i="14"/>
  <c r="AF41" i="14"/>
  <c r="AE41" i="14"/>
  <c r="AD41" i="14"/>
  <c r="AC41" i="14"/>
  <c r="AB41" i="14"/>
  <c r="AA41" i="14"/>
  <c r="Z41" i="14"/>
  <c r="Y41" i="14"/>
  <c r="X41" i="14"/>
  <c r="W41" i="14"/>
  <c r="AI40" i="14"/>
  <c r="AH40" i="14"/>
  <c r="AG40" i="14"/>
  <c r="AF40" i="14"/>
  <c r="AE40" i="14"/>
  <c r="AD40" i="14"/>
  <c r="AC40" i="14"/>
  <c r="AB40" i="14"/>
  <c r="AA40" i="14"/>
  <c r="Z40" i="14"/>
  <c r="Y40" i="14"/>
  <c r="X40" i="14"/>
  <c r="W40" i="14"/>
  <c r="AI39" i="14"/>
  <c r="AH39" i="14"/>
  <c r="AG39" i="14"/>
  <c r="AF39" i="14"/>
  <c r="AE39" i="14"/>
  <c r="AD39" i="14"/>
  <c r="AC39" i="14"/>
  <c r="AB39" i="14"/>
  <c r="AA39" i="14"/>
  <c r="Z39" i="14"/>
  <c r="Y39" i="14"/>
  <c r="X39" i="14"/>
  <c r="W39" i="14"/>
  <c r="AI38" i="14"/>
  <c r="AH38" i="14"/>
  <c r="AG38" i="14"/>
  <c r="AF38" i="14"/>
  <c r="AE38" i="14"/>
  <c r="AD38" i="14"/>
  <c r="AC38" i="14"/>
  <c r="AB38" i="14"/>
  <c r="AA38" i="14"/>
  <c r="Z38" i="14"/>
  <c r="Y38" i="14"/>
  <c r="X38" i="14"/>
  <c r="W38" i="14"/>
  <c r="AI36" i="14"/>
  <c r="AH36" i="14"/>
  <c r="AG36" i="14"/>
  <c r="AF36" i="14"/>
  <c r="AE36" i="14"/>
  <c r="AD36" i="14"/>
  <c r="AC36" i="14"/>
  <c r="AB36" i="14"/>
  <c r="AA36" i="14"/>
  <c r="Z36" i="14"/>
  <c r="Y36" i="14"/>
  <c r="X36" i="14"/>
  <c r="W36" i="14"/>
  <c r="AI35" i="14"/>
  <c r="AH35" i="14"/>
  <c r="AG35" i="14"/>
  <c r="AF35" i="14"/>
  <c r="AE35" i="14"/>
  <c r="AD35" i="14"/>
  <c r="AC35" i="14"/>
  <c r="AB35" i="14"/>
  <c r="AA35" i="14"/>
  <c r="Z35" i="14"/>
  <c r="Y35" i="14"/>
  <c r="X35" i="14"/>
  <c r="W35" i="14"/>
  <c r="AI34" i="14"/>
  <c r="AH34" i="14"/>
  <c r="AG34" i="14"/>
  <c r="AF34" i="14"/>
  <c r="AE34" i="14"/>
  <c r="AD34" i="14"/>
  <c r="AC34" i="14"/>
  <c r="AB34" i="14"/>
  <c r="AA34" i="14"/>
  <c r="Z34" i="14"/>
  <c r="Y34" i="14"/>
  <c r="X34" i="14"/>
  <c r="W34" i="14"/>
  <c r="AI32" i="14"/>
  <c r="AH32" i="14"/>
  <c r="AG32" i="14"/>
  <c r="AF32" i="14"/>
  <c r="AE32" i="14"/>
  <c r="AD32" i="14"/>
  <c r="AC32" i="14"/>
  <c r="AB32" i="14"/>
  <c r="AA32" i="14"/>
  <c r="Z32" i="14"/>
  <c r="Y32" i="14"/>
  <c r="X32" i="14"/>
  <c r="W32" i="14"/>
  <c r="AI31" i="14"/>
  <c r="AH31" i="14"/>
  <c r="AG31" i="14"/>
  <c r="AF31" i="14"/>
  <c r="AE31" i="14"/>
  <c r="AD31" i="14"/>
  <c r="AC31" i="14"/>
  <c r="AB31" i="14"/>
  <c r="AA31" i="14"/>
  <c r="Z31" i="14"/>
  <c r="Y31" i="14"/>
  <c r="X31" i="14"/>
  <c r="W31" i="14"/>
  <c r="AI30" i="14"/>
  <c r="AH30" i="14"/>
  <c r="AG30" i="14"/>
  <c r="AF30" i="14"/>
  <c r="AE30" i="14"/>
  <c r="AD30" i="14"/>
  <c r="AC30" i="14"/>
  <c r="AB30" i="14"/>
  <c r="AA30" i="14"/>
  <c r="Z30" i="14"/>
  <c r="Y30" i="14"/>
  <c r="X30" i="14"/>
  <c r="W30" i="14"/>
  <c r="AI29" i="14"/>
  <c r="AH29" i="14"/>
  <c r="AG29" i="14"/>
  <c r="AF29" i="14"/>
  <c r="AE29" i="14"/>
  <c r="AD29" i="14"/>
  <c r="AC29" i="14"/>
  <c r="AB29" i="14"/>
  <c r="AA29" i="14"/>
  <c r="Z29" i="14"/>
  <c r="Y29" i="14"/>
  <c r="X29" i="14"/>
  <c r="W29" i="14"/>
  <c r="AI28" i="14"/>
  <c r="AH28" i="14"/>
  <c r="AG28" i="14"/>
  <c r="AF28" i="14"/>
  <c r="AE28" i="14"/>
  <c r="AD28" i="14"/>
  <c r="AC28" i="14"/>
  <c r="AB28" i="14"/>
  <c r="AA28" i="14"/>
  <c r="Z28" i="14"/>
  <c r="Y28" i="14"/>
  <c r="X28" i="14"/>
  <c r="W28" i="14"/>
  <c r="AI50" i="14"/>
  <c r="AH50" i="14"/>
  <c r="AG50" i="14"/>
  <c r="AF50" i="14"/>
  <c r="AE50" i="14"/>
  <c r="AD50" i="14"/>
  <c r="AC50" i="14"/>
  <c r="AB50" i="14"/>
  <c r="AA50" i="14"/>
  <c r="Z50" i="14"/>
  <c r="Y50" i="14"/>
  <c r="X50" i="14"/>
  <c r="W50" i="14"/>
  <c r="AI49" i="14"/>
  <c r="AH49" i="14"/>
  <c r="AG49" i="14"/>
  <c r="AF49" i="14"/>
  <c r="AE49" i="14"/>
  <c r="AD49" i="14"/>
  <c r="AC49" i="14"/>
  <c r="AB49" i="14"/>
  <c r="AA49" i="14"/>
  <c r="Z49" i="14"/>
  <c r="Y49" i="14"/>
  <c r="X49" i="14"/>
  <c r="W49" i="14"/>
  <c r="AI48" i="14"/>
  <c r="AH48" i="14"/>
  <c r="AG48" i="14"/>
  <c r="AF48" i="14"/>
  <c r="AE48" i="14"/>
  <c r="AD48" i="14"/>
  <c r="AC48" i="14"/>
  <c r="AB48" i="14"/>
  <c r="AA48" i="14"/>
  <c r="Z48" i="14"/>
  <c r="Y48" i="14"/>
  <c r="X48" i="14"/>
  <c r="W48" i="14"/>
  <c r="AI47" i="14"/>
  <c r="AH47" i="14"/>
  <c r="AG47" i="14"/>
  <c r="AF47" i="14"/>
  <c r="AE47" i="14"/>
  <c r="AD47" i="14"/>
  <c r="AC47" i="14"/>
  <c r="AB47" i="14"/>
  <c r="AA47" i="14"/>
  <c r="Z47" i="14"/>
  <c r="Y47" i="14"/>
  <c r="X47" i="14"/>
  <c r="W47" i="14"/>
  <c r="AI46" i="14"/>
  <c r="AH46" i="14"/>
  <c r="AG46" i="14"/>
  <c r="AF46" i="14"/>
  <c r="AE46" i="14"/>
  <c r="AD46" i="14"/>
  <c r="AC46" i="14"/>
  <c r="AB46" i="14"/>
  <c r="AA46" i="14"/>
  <c r="Z46" i="14"/>
  <c r="Y46" i="14"/>
  <c r="X46" i="14"/>
  <c r="W46" i="14"/>
  <c r="AI45" i="14"/>
  <c r="AH45" i="14"/>
  <c r="AG45" i="14"/>
  <c r="AF45" i="14"/>
  <c r="AE45" i="14"/>
  <c r="AD45" i="14"/>
  <c r="AC45" i="14"/>
  <c r="AB45" i="14"/>
  <c r="AA45" i="14"/>
  <c r="Z45" i="14"/>
  <c r="Y45" i="14"/>
  <c r="X45" i="14"/>
  <c r="W45" i="14"/>
  <c r="AI44" i="14"/>
  <c r="AH44" i="14"/>
  <c r="AG44" i="14"/>
  <c r="AF44" i="14"/>
  <c r="AE44" i="14"/>
  <c r="AD44" i="14"/>
  <c r="AC44" i="14"/>
  <c r="AB44" i="14"/>
  <c r="AA44" i="14"/>
  <c r="Z44" i="14"/>
  <c r="Y44" i="14"/>
  <c r="X44" i="14"/>
  <c r="W44" i="14"/>
  <c r="AI43" i="14"/>
  <c r="AH43" i="14"/>
  <c r="AG43" i="14"/>
  <c r="AF43" i="14"/>
  <c r="AE43" i="14"/>
  <c r="AD43" i="14"/>
  <c r="AC43" i="14"/>
  <c r="AB43" i="14"/>
  <c r="AA43" i="14"/>
  <c r="Z43" i="14"/>
  <c r="Y43" i="14"/>
  <c r="X43" i="14"/>
  <c r="W43" i="14"/>
  <c r="AI42" i="14"/>
  <c r="AH42" i="14"/>
  <c r="AG42" i="14"/>
  <c r="AF42" i="14"/>
  <c r="AE42" i="14"/>
  <c r="AD42" i="14"/>
  <c r="AC42" i="14"/>
  <c r="AB42" i="14"/>
  <c r="AA42" i="14"/>
  <c r="Z42" i="14"/>
  <c r="Y42" i="14"/>
  <c r="X42" i="14"/>
  <c r="W42" i="14"/>
  <c r="BD51" i="14" l="1"/>
  <c r="S48" i="14"/>
  <c r="U48" i="14" s="1"/>
  <c r="S42" i="14"/>
  <c r="U42" i="14" s="1"/>
  <c r="S45" i="14"/>
  <c r="U45" i="14" s="1"/>
  <c r="S44" i="14"/>
  <c r="U44" i="14" s="1"/>
  <c r="S50" i="14"/>
  <c r="U50" i="14" s="1"/>
  <c r="S43" i="14"/>
  <c r="U43" i="14" s="1"/>
  <c r="S47" i="14"/>
  <c r="U47" i="14" s="1"/>
  <c r="S49" i="14"/>
  <c r="U49" i="14" s="1"/>
  <c r="S46" i="14"/>
  <c r="U46" i="14" s="1"/>
  <c r="S29" i="14"/>
  <c r="U29" i="14" s="1"/>
  <c r="S30" i="14"/>
  <c r="U30" i="14" s="1"/>
  <c r="S31" i="14"/>
  <c r="U31" i="14" s="1"/>
  <c r="S32" i="14"/>
  <c r="U32" i="14" s="1"/>
  <c r="S34" i="14"/>
  <c r="U34" i="14" s="1"/>
  <c r="S35" i="14"/>
  <c r="U35" i="14" s="1"/>
  <c r="S36" i="14"/>
  <c r="U36" i="14" s="1"/>
  <c r="S38" i="14"/>
  <c r="U38" i="14" s="1"/>
  <c r="S39" i="14"/>
  <c r="U39" i="14" s="1"/>
  <c r="S40" i="14"/>
  <c r="U40" i="14" s="1"/>
  <c r="S41" i="14"/>
  <c r="U41" i="14" s="1"/>
  <c r="S28" i="14"/>
  <c r="U28" i="14" s="1"/>
  <c r="C70" i="23" l="1"/>
  <c r="AA47" i="22" l="1"/>
  <c r="W39" i="24"/>
  <c r="U10" i="32"/>
  <c r="AA36" i="22" s="1"/>
  <c r="H10" i="32"/>
  <c r="Z51" i="24" l="1"/>
  <c r="Y36" i="22"/>
  <c r="K36" i="22"/>
  <c r="W43" i="24"/>
  <c r="Q20" i="33"/>
  <c r="U10" i="33" s="1"/>
  <c r="D20" i="33"/>
  <c r="H10" i="33" s="1"/>
  <c r="AA59" i="22" l="1"/>
  <c r="Y59" i="22"/>
  <c r="K59" i="22"/>
  <c r="M59" i="22" s="1"/>
  <c r="U8" i="33"/>
  <c r="H8" i="33"/>
  <c r="U6" i="33"/>
  <c r="H6" i="33"/>
  <c r="U5" i="33"/>
  <c r="H5" i="33"/>
  <c r="W99" i="24" l="1"/>
  <c r="Q16" i="33"/>
  <c r="D16" i="33"/>
  <c r="P28" i="18"/>
  <c r="P24" i="18"/>
  <c r="P21" i="18"/>
  <c r="B28" i="18"/>
  <c r="B24" i="18"/>
  <c r="B21" i="18"/>
  <c r="F17" i="18"/>
  <c r="G17" i="17" l="1"/>
  <c r="H18" i="17" s="1"/>
  <c r="AG33" i="15"/>
  <c r="AF41" i="15"/>
  <c r="F13" i="29" s="1"/>
  <c r="AG40" i="15"/>
  <c r="AG39" i="15"/>
  <c r="AG38" i="15"/>
  <c r="AG37" i="15"/>
  <c r="AG36" i="15"/>
  <c r="AG35" i="15"/>
  <c r="AG34" i="15"/>
  <c r="Z27" i="15"/>
  <c r="D27" i="15"/>
  <c r="J34" i="15" s="1"/>
  <c r="J40" i="15"/>
  <c r="Q70" i="15" s="1"/>
  <c r="J39" i="15"/>
  <c r="Q65" i="15" s="1"/>
  <c r="J38" i="15"/>
  <c r="J37" i="15"/>
  <c r="J36" i="15"/>
  <c r="J35" i="15"/>
  <c r="AN70" i="15" l="1"/>
  <c r="AO70" i="15" s="1"/>
  <c r="AL70" i="15"/>
  <c r="AM70" i="15" s="1"/>
  <c r="AN69" i="15"/>
  <c r="AO69" i="15" s="1"/>
  <c r="AL69" i="15"/>
  <c r="AM69" i="15" s="1"/>
  <c r="AN65" i="15"/>
  <c r="AO65" i="15" s="1"/>
  <c r="AL65" i="15"/>
  <c r="AM65" i="15" s="1"/>
  <c r="AN64" i="15"/>
  <c r="AO64" i="15" s="1"/>
  <c r="AL64" i="15"/>
  <c r="AM64" i="15" s="1"/>
  <c r="AN60" i="15"/>
  <c r="AO60" i="15" s="1"/>
  <c r="AL60" i="15"/>
  <c r="AM60" i="15" s="1"/>
  <c r="AN59" i="15"/>
  <c r="AO59" i="15" s="1"/>
  <c r="AL59" i="15"/>
  <c r="AM59" i="15" s="1"/>
  <c r="AN55" i="15"/>
  <c r="AO55" i="15" s="1"/>
  <c r="AL55" i="15"/>
  <c r="AM55" i="15" s="1"/>
  <c r="AN54" i="15"/>
  <c r="AO54" i="15" s="1"/>
  <c r="AL54" i="15"/>
  <c r="AM54" i="15" s="1"/>
  <c r="AL49" i="15"/>
  <c r="AM49" i="15" s="1"/>
  <c r="AN50" i="15"/>
  <c r="AO50" i="15" s="1"/>
  <c r="AN49" i="15"/>
  <c r="AO49" i="15" s="1"/>
  <c r="AL50" i="15"/>
  <c r="AM50" i="15" s="1"/>
  <c r="AN44" i="15"/>
  <c r="AO44" i="15" s="1"/>
  <c r="AL45" i="15"/>
  <c r="AM45" i="15" s="1"/>
  <c r="AL44" i="15"/>
  <c r="AM44" i="15" s="1"/>
  <c r="AN45" i="15"/>
  <c r="AO45" i="15" s="1"/>
  <c r="AN40" i="15"/>
  <c r="AO40" i="15" s="1"/>
  <c r="AL40" i="15"/>
  <c r="AM40" i="15" s="1"/>
  <c r="AN39" i="15"/>
  <c r="AO39" i="15" s="1"/>
  <c r="AL39" i="15"/>
  <c r="AM39" i="15" s="1"/>
  <c r="AN35" i="15"/>
  <c r="AO35" i="15" s="1"/>
  <c r="AL34" i="15"/>
  <c r="AM34" i="15" s="1"/>
  <c r="AL35" i="15"/>
  <c r="AM35" i="15" s="1"/>
  <c r="AN34" i="15"/>
  <c r="AO34" i="15" s="1"/>
  <c r="O60" i="15"/>
  <c r="P60" i="15" s="1"/>
  <c r="Q60" i="15"/>
  <c r="R60" i="15" s="1"/>
  <c r="O55" i="15"/>
  <c r="P55" i="15" s="1"/>
  <c r="Q55" i="15"/>
  <c r="R55" i="15" s="1"/>
  <c r="O50" i="15"/>
  <c r="P50" i="15" s="1"/>
  <c r="Q50" i="15"/>
  <c r="Q44" i="15"/>
  <c r="R44" i="15" s="1"/>
  <c r="Q45" i="15"/>
  <c r="R45" i="15" s="1"/>
  <c r="O39" i="15"/>
  <c r="P39" i="15" s="1"/>
  <c r="Q39" i="15"/>
  <c r="R39" i="15" s="1"/>
  <c r="Q40" i="15"/>
  <c r="R40" i="15" s="1"/>
  <c r="O65" i="15"/>
  <c r="P65" i="15" s="1"/>
  <c r="AG41" i="15"/>
  <c r="R50" i="15"/>
  <c r="R65" i="15"/>
  <c r="O59" i="15"/>
  <c r="P59" i="15" s="1"/>
  <c r="Q59" i="15"/>
  <c r="R59" i="15" s="1"/>
  <c r="O64" i="15"/>
  <c r="P64" i="15" s="1"/>
  <c r="O70" i="15"/>
  <c r="P70" i="15" s="1"/>
  <c r="Q64" i="15"/>
  <c r="R64" i="15" s="1"/>
  <c r="O54" i="15"/>
  <c r="P54" i="15" s="1"/>
  <c r="Q54" i="15"/>
  <c r="R54" i="15" s="1"/>
  <c r="O49" i="15"/>
  <c r="P49" i="15" s="1"/>
  <c r="O69" i="15"/>
  <c r="P69" i="15" s="1"/>
  <c r="Q49" i="15"/>
  <c r="R49" i="15" s="1"/>
  <c r="Q69" i="15"/>
  <c r="R69" i="15" s="1"/>
  <c r="O45" i="15"/>
  <c r="P45" i="15" s="1"/>
  <c r="R70" i="15"/>
  <c r="O44" i="15"/>
  <c r="P44" i="15" s="1"/>
  <c r="J33" i="15"/>
  <c r="O40" i="15"/>
  <c r="P40" i="15" s="1"/>
  <c r="S16" i="12"/>
  <c r="E16" i="12"/>
  <c r="Q35" i="15" l="1"/>
  <c r="R35" i="15" s="1"/>
  <c r="O35" i="15"/>
  <c r="P35" i="15" s="1"/>
  <c r="Q34" i="15"/>
  <c r="R34" i="15" s="1"/>
  <c r="O34" i="15"/>
  <c r="P34" i="15" s="1"/>
  <c r="AQ49" i="15"/>
  <c r="X36" i="15" s="1"/>
  <c r="AQ39" i="15"/>
  <c r="X34" i="15" s="1"/>
  <c r="AQ69" i="15"/>
  <c r="X40" i="15" s="1"/>
  <c r="AQ64" i="15"/>
  <c r="X39" i="15" s="1"/>
  <c r="AQ59" i="15"/>
  <c r="X38" i="15" s="1"/>
  <c r="AQ54" i="15"/>
  <c r="X37" i="15" s="1"/>
  <c r="AQ44" i="15"/>
  <c r="X35" i="15" s="1"/>
  <c r="AQ34" i="15"/>
  <c r="T49" i="15"/>
  <c r="T44" i="15"/>
  <c r="T69" i="15"/>
  <c r="T64" i="15"/>
  <c r="B39" i="15" s="1"/>
  <c r="T59" i="15"/>
  <c r="T54" i="15"/>
  <c r="B37" i="15" s="1"/>
  <c r="S22" i="12"/>
  <c r="W10" i="12" s="1"/>
  <c r="S21" i="12"/>
  <c r="S20" i="12"/>
  <c r="AE28" i="10"/>
  <c r="O28" i="10"/>
  <c r="AA45" i="22" l="1"/>
  <c r="X33" i="15"/>
  <c r="T39" i="15"/>
  <c r="B34" i="15" s="1"/>
  <c r="B38" i="15"/>
  <c r="B35" i="15"/>
  <c r="B40" i="15"/>
  <c r="B36" i="15"/>
  <c r="E22" i="12"/>
  <c r="W8" i="10"/>
  <c r="W6" i="10"/>
  <c r="W5" i="10"/>
  <c r="AF17" i="10"/>
  <c r="T32" i="10"/>
  <c r="T37" i="10" s="1"/>
  <c r="T42" i="10" s="1"/>
  <c r="T47" i="10" s="1"/>
  <c r="T52" i="10" s="1"/>
  <c r="T57" i="10" s="1"/>
  <c r="T62" i="10" s="1"/>
  <c r="T67" i="10" s="1"/>
  <c r="T72" i="10" s="1"/>
  <c r="T77" i="10" s="1"/>
  <c r="T82" i="10" s="1"/>
  <c r="T87" i="10" s="1"/>
  <c r="T92" i="10" s="1"/>
  <c r="T97" i="10" s="1"/>
  <c r="T102" i="10" s="1"/>
  <c r="T107" i="10" s="1"/>
  <c r="T112" i="10" s="1"/>
  <c r="T117" i="10" s="1"/>
  <c r="T122" i="10" s="1"/>
  <c r="T127" i="10" s="1"/>
  <c r="T132" i="10" s="1"/>
  <c r="T137" i="10" s="1"/>
  <c r="T142" i="10" s="1"/>
  <c r="T147" i="10" s="1"/>
  <c r="T152" i="10" s="1"/>
  <c r="T157" i="10" s="1"/>
  <c r="T162" i="10" s="1"/>
  <c r="T167" i="10" s="1"/>
  <c r="T172" i="10" s="1"/>
  <c r="T177" i="10" s="1"/>
  <c r="T182" i="10" s="1"/>
  <c r="T187" i="10" s="1"/>
  <c r="T192" i="10" s="1"/>
  <c r="T197" i="10" s="1"/>
  <c r="T202" i="10" s="1"/>
  <c r="T207" i="10" s="1"/>
  <c r="T212" i="10" s="1"/>
  <c r="T217" i="10" s="1"/>
  <c r="T222" i="10" s="1"/>
  <c r="T227" i="10" s="1"/>
  <c r="T232" i="10" s="1"/>
  <c r="T237" i="10" s="1"/>
  <c r="T242" i="10" s="1"/>
  <c r="T247" i="10" s="1"/>
  <c r="T252" i="10" s="1"/>
  <c r="T257" i="10" s="1"/>
  <c r="T262" i="10" s="1"/>
  <c r="T267" i="10" s="1"/>
  <c r="T272" i="10" s="1"/>
  <c r="T277" i="10" s="1"/>
  <c r="T282" i="10" s="1"/>
  <c r="T287" i="10" s="1"/>
  <c r="T292" i="10" s="1"/>
  <c r="T297" i="10" s="1"/>
  <c r="T302" i="10" s="1"/>
  <c r="T307" i="10" s="1"/>
  <c r="T312" i="10" s="1"/>
  <c r="T317" i="10" s="1"/>
  <c r="T322" i="10" s="1"/>
  <c r="T327" i="10" s="1"/>
  <c r="T332" i="10" s="1"/>
  <c r="T337" i="10" s="1"/>
  <c r="T342" i="10" s="1"/>
  <c r="T347" i="10" s="1"/>
  <c r="T352" i="10" s="1"/>
  <c r="T357" i="10" s="1"/>
  <c r="T362" i="10" s="1"/>
  <c r="T367" i="10" s="1"/>
  <c r="T372" i="10" s="1"/>
  <c r="T377" i="10" s="1"/>
  <c r="T382" i="10" s="1"/>
  <c r="T387" i="10" s="1"/>
  <c r="T392" i="10" s="1"/>
  <c r="T397" i="10" s="1"/>
  <c r="T402" i="10" s="1"/>
  <c r="T407" i="10" s="1"/>
  <c r="T412" i="10" s="1"/>
  <c r="T417" i="10" s="1"/>
  <c r="T422" i="10" s="1"/>
  <c r="T427" i="10" s="1"/>
  <c r="T432" i="10" s="1"/>
  <c r="T437" i="10" s="1"/>
  <c r="T442" i="10" s="1"/>
  <c r="T447" i="10" s="1"/>
  <c r="T452" i="10" s="1"/>
  <c r="T457" i="10" s="1"/>
  <c r="T462" i="10" s="1"/>
  <c r="T467" i="10" s="1"/>
  <c r="T472" i="10" s="1"/>
  <c r="T477" i="10" s="1"/>
  <c r="T482" i="10" s="1"/>
  <c r="T487" i="10" s="1"/>
  <c r="T492" i="10" s="1"/>
  <c r="T497" i="10" s="1"/>
  <c r="T502" i="10" s="1"/>
  <c r="T507" i="10" s="1"/>
  <c r="T512" i="10" s="1"/>
  <c r="T517" i="10" s="1"/>
  <c r="T522" i="10" s="1"/>
  <c r="AD28" i="10"/>
  <c r="AE17" i="10" l="1"/>
  <c r="AD24" i="10"/>
  <c r="AB22" i="10" s="1"/>
  <c r="D32" i="10"/>
  <c r="D37" i="10" s="1"/>
  <c r="D42" i="10" s="1"/>
  <c r="D47" i="10" s="1"/>
  <c r="D52" i="10" s="1"/>
  <c r="D57" i="10" s="1"/>
  <c r="D62" i="10" s="1"/>
  <c r="D67" i="10" s="1"/>
  <c r="D72" i="10" s="1"/>
  <c r="D77" i="10" s="1"/>
  <c r="D82" i="10" s="1"/>
  <c r="D87" i="10" s="1"/>
  <c r="D92" i="10" s="1"/>
  <c r="D97" i="10" s="1"/>
  <c r="D102" i="10" s="1"/>
  <c r="D107" i="10" s="1"/>
  <c r="D112" i="10" s="1"/>
  <c r="D117" i="10" s="1"/>
  <c r="D122" i="10" s="1"/>
  <c r="D127" i="10" s="1"/>
  <c r="D132" i="10" s="1"/>
  <c r="D137" i="10" s="1"/>
  <c r="D142" i="10" s="1"/>
  <c r="D147" i="10" s="1"/>
  <c r="D152" i="10" s="1"/>
  <c r="D157" i="10" s="1"/>
  <c r="D162" i="10" s="1"/>
  <c r="D167" i="10" s="1"/>
  <c r="D172" i="10" s="1"/>
  <c r="D177" i="10" s="1"/>
  <c r="D182" i="10" s="1"/>
  <c r="D187" i="10" s="1"/>
  <c r="D192" i="10" s="1"/>
  <c r="D197" i="10" s="1"/>
  <c r="D202" i="10" s="1"/>
  <c r="D207" i="10" s="1"/>
  <c r="D212" i="10" s="1"/>
  <c r="D217" i="10" s="1"/>
  <c r="D222" i="10" s="1"/>
  <c r="D227" i="10" s="1"/>
  <c r="D232" i="10" s="1"/>
  <c r="D237" i="10" s="1"/>
  <c r="D242" i="10" s="1"/>
  <c r="D247" i="10" s="1"/>
  <c r="D252" i="10" s="1"/>
  <c r="D257" i="10" s="1"/>
  <c r="D262" i="10" s="1"/>
  <c r="D267" i="10" s="1"/>
  <c r="D272" i="10" s="1"/>
  <c r="D277" i="10" s="1"/>
  <c r="D282" i="10" s="1"/>
  <c r="D287" i="10" s="1"/>
  <c r="D292" i="10" s="1"/>
  <c r="D297" i="10" s="1"/>
  <c r="D302" i="10" s="1"/>
  <c r="D307" i="10" s="1"/>
  <c r="D312" i="10" s="1"/>
  <c r="D317" i="10" s="1"/>
  <c r="D322" i="10" s="1"/>
  <c r="D327" i="10" s="1"/>
  <c r="D332" i="10" s="1"/>
  <c r="D337" i="10" s="1"/>
  <c r="D342" i="10" s="1"/>
  <c r="D347" i="10" s="1"/>
  <c r="D352" i="10" s="1"/>
  <c r="D357" i="10" s="1"/>
  <c r="D362" i="10" s="1"/>
  <c r="D367" i="10" s="1"/>
  <c r="D372" i="10" s="1"/>
  <c r="D377" i="10" s="1"/>
  <c r="D382" i="10" s="1"/>
  <c r="D387" i="10" s="1"/>
  <c r="D392" i="10" s="1"/>
  <c r="D397" i="10" s="1"/>
  <c r="D402" i="10" s="1"/>
  <c r="D407" i="10" s="1"/>
  <c r="D412" i="10" s="1"/>
  <c r="D417" i="10" s="1"/>
  <c r="D422" i="10" s="1"/>
  <c r="D427" i="10" s="1"/>
  <c r="D432" i="10" s="1"/>
  <c r="D437" i="10" s="1"/>
  <c r="D442" i="10" s="1"/>
  <c r="D447" i="10" s="1"/>
  <c r="D452" i="10" s="1"/>
  <c r="D457" i="10" s="1"/>
  <c r="D462" i="10" s="1"/>
  <c r="D467" i="10" s="1"/>
  <c r="D472" i="10" s="1"/>
  <c r="D477" i="10" s="1"/>
  <c r="D482" i="10" s="1"/>
  <c r="D487" i="10" s="1"/>
  <c r="D492" i="10" s="1"/>
  <c r="D497" i="10" s="1"/>
  <c r="D502" i="10" s="1"/>
  <c r="D507" i="10" s="1"/>
  <c r="D512" i="10" s="1"/>
  <c r="D517" i="10" s="1"/>
  <c r="D522" i="10" s="1"/>
  <c r="F51" i="9"/>
  <c r="F65" i="9" s="1"/>
  <c r="F79" i="9" s="1"/>
  <c r="F93" i="9" s="1"/>
  <c r="F107" i="9" s="1"/>
  <c r="F121" i="9" s="1"/>
  <c r="F135" i="9" s="1"/>
  <c r="F149" i="9" s="1"/>
  <c r="F163" i="9" s="1"/>
  <c r="F177" i="9" s="1"/>
  <c r="F191" i="9" s="1"/>
  <c r="F205" i="9" s="1"/>
  <c r="F219" i="9" s="1"/>
  <c r="F233" i="9" s="1"/>
  <c r="F247" i="9" s="1"/>
  <c r="F261" i="9" s="1"/>
  <c r="F275" i="9" s="1"/>
  <c r="F289" i="9" s="1"/>
  <c r="F303" i="9" s="1"/>
  <c r="F317" i="9" s="1"/>
  <c r="F331" i="9" s="1"/>
  <c r="F345" i="9" s="1"/>
  <c r="F359" i="9" s="1"/>
  <c r="F373" i="9" s="1"/>
  <c r="F387" i="9" s="1"/>
  <c r="F401" i="9" s="1"/>
  <c r="F415" i="9" s="1"/>
  <c r="F429" i="9" s="1"/>
  <c r="F443" i="9" s="1"/>
  <c r="F457" i="9" s="1"/>
  <c r="F471" i="9" s="1"/>
  <c r="F485" i="9" s="1"/>
  <c r="F499" i="9" s="1"/>
  <c r="F513" i="9" s="1"/>
  <c r="F527" i="9" s="1"/>
  <c r="F541" i="9" s="1"/>
  <c r="F555" i="9" s="1"/>
  <c r="F569" i="9" s="1"/>
  <c r="F583" i="9" s="1"/>
  <c r="F597" i="9" s="1"/>
  <c r="F611" i="9" s="1"/>
  <c r="F625" i="9" s="1"/>
  <c r="F639" i="9" s="1"/>
  <c r="F653" i="9" s="1"/>
  <c r="F667" i="9" s="1"/>
  <c r="F681" i="9" s="1"/>
  <c r="F695" i="9" s="1"/>
  <c r="F709" i="9" s="1"/>
  <c r="F723" i="9" s="1"/>
  <c r="F737" i="9" s="1"/>
  <c r="F751" i="9" s="1"/>
  <c r="F765" i="9" s="1"/>
  <c r="F779" i="9" s="1"/>
  <c r="F793" i="9" s="1"/>
  <c r="F807" i="9" s="1"/>
  <c r="F821" i="9" s="1"/>
  <c r="F835" i="9" s="1"/>
  <c r="F849" i="9" s="1"/>
  <c r="F863" i="9" s="1"/>
  <c r="F877" i="9" s="1"/>
  <c r="F891" i="9" s="1"/>
  <c r="F905" i="9" s="1"/>
  <c r="F919" i="9" s="1"/>
  <c r="F933" i="9" s="1"/>
  <c r="F947" i="9" s="1"/>
  <c r="F961" i="9" s="1"/>
  <c r="F975" i="9" s="1"/>
  <c r="F989" i="9" s="1"/>
  <c r="F1003" i="9" s="1"/>
  <c r="F1017" i="9" s="1"/>
  <c r="F1031" i="9" s="1"/>
  <c r="F1045" i="9" s="1"/>
  <c r="F1059" i="9" s="1"/>
  <c r="F1073" i="9" s="1"/>
  <c r="F1087" i="9" s="1"/>
  <c r="F1101" i="9" s="1"/>
  <c r="F1115" i="9" s="1"/>
  <c r="F1129" i="9" s="1"/>
  <c r="F1143" i="9" s="1"/>
  <c r="F1157" i="9" s="1"/>
  <c r="F1171" i="9" s="1"/>
  <c r="F1185" i="9" s="1"/>
  <c r="F1199" i="9" s="1"/>
  <c r="F1213" i="9" s="1"/>
  <c r="F1227" i="9" s="1"/>
  <c r="F1241" i="9" s="1"/>
  <c r="F1255" i="9" s="1"/>
  <c r="F1269" i="9" s="1"/>
  <c r="F1283" i="9" s="1"/>
  <c r="F1297" i="9" s="1"/>
  <c r="F1311" i="9" s="1"/>
  <c r="F1325" i="9" s="1"/>
  <c r="F1339" i="9" s="1"/>
  <c r="F1353" i="9" s="1"/>
  <c r="F1367" i="9" s="1"/>
  <c r="F1381" i="9" s="1"/>
  <c r="F1395" i="9" s="1"/>
  <c r="F1409" i="9" s="1"/>
  <c r="F1423" i="9" s="1"/>
  <c r="G52" i="9"/>
  <c r="AC48" i="9"/>
  <c r="AC47" i="9"/>
  <c r="AC46" i="9"/>
  <c r="AC45" i="9"/>
  <c r="AC44" i="9"/>
  <c r="AC43" i="9"/>
  <c r="AC42" i="9"/>
  <c r="AC41" i="9"/>
  <c r="AD38" i="9"/>
  <c r="AB48" i="9" s="1"/>
  <c r="AT38" i="9" s="1"/>
  <c r="N28" i="10"/>
  <c r="AC1434" i="9"/>
  <c r="AC1433" i="9"/>
  <c r="AC1432" i="9"/>
  <c r="AC1431" i="9"/>
  <c r="AC1430" i="9"/>
  <c r="AC1429" i="9"/>
  <c r="AC1428" i="9"/>
  <c r="AC1427" i="9"/>
  <c r="AL1424" i="9"/>
  <c r="AD1424" i="9"/>
  <c r="AB1434" i="9" s="1"/>
  <c r="AT1424" i="9" s="1"/>
  <c r="AC1420" i="9"/>
  <c r="AC1419" i="9"/>
  <c r="AC1418" i="9"/>
  <c r="AC1417" i="9"/>
  <c r="AC1416" i="9"/>
  <c r="AC1415" i="9"/>
  <c r="AB1415" i="9"/>
  <c r="AO1410" i="9" s="1"/>
  <c r="AC1414" i="9"/>
  <c r="AC1413" i="9"/>
  <c r="AL1410" i="9"/>
  <c r="AD1410" i="9"/>
  <c r="AB1417" i="9" s="1"/>
  <c r="AQ1410" i="9" s="1"/>
  <c r="AC1406" i="9"/>
  <c r="AC1405" i="9"/>
  <c r="AC1404" i="9"/>
  <c r="AC1403" i="9"/>
  <c r="AC1402" i="9"/>
  <c r="AC1401" i="9"/>
  <c r="AC1400" i="9"/>
  <c r="AC1399" i="9"/>
  <c r="AL1396" i="9"/>
  <c r="AD1396" i="9"/>
  <c r="AB1400" i="9" s="1"/>
  <c r="AN1396" i="9" s="1"/>
  <c r="AC1392" i="9"/>
  <c r="AC1391" i="9"/>
  <c r="AC1390" i="9"/>
  <c r="AC1389" i="9"/>
  <c r="AC1388" i="9"/>
  <c r="AB1388" i="9"/>
  <c r="AP1382" i="9" s="1"/>
  <c r="AC1387" i="9"/>
  <c r="AC1386" i="9"/>
  <c r="AC1385" i="9"/>
  <c r="AL1382" i="9"/>
  <c r="AD1382" i="9"/>
  <c r="AB1386" i="9" s="1"/>
  <c r="AN1382" i="9" s="1"/>
  <c r="AC1378" i="9"/>
  <c r="AC1377" i="9"/>
  <c r="AB1377" i="9"/>
  <c r="AS1368" i="9" s="1"/>
  <c r="AC1376" i="9"/>
  <c r="AC1375" i="9"/>
  <c r="AC1374" i="9"/>
  <c r="AC1373" i="9"/>
  <c r="AB1373" i="9"/>
  <c r="AO1368" i="9" s="1"/>
  <c r="AC1372" i="9"/>
  <c r="AC1371" i="9"/>
  <c r="AL1368" i="9"/>
  <c r="AD1368" i="9"/>
  <c r="AB1378" i="9" s="1"/>
  <c r="AT1368" i="9" s="1"/>
  <c r="AC1364" i="9"/>
  <c r="AC1363" i="9"/>
  <c r="AB1363" i="9"/>
  <c r="AS1354" i="9" s="1"/>
  <c r="AC1362" i="9"/>
  <c r="AC1361" i="9"/>
  <c r="AC1360" i="9"/>
  <c r="AC1359" i="9"/>
  <c r="AB1359" i="9"/>
  <c r="AO1354" i="9" s="1"/>
  <c r="AC1358" i="9"/>
  <c r="AC1357" i="9"/>
  <c r="AL1354" i="9"/>
  <c r="AD1354" i="9"/>
  <c r="AB1364" i="9" s="1"/>
  <c r="AT1354" i="9" s="1"/>
  <c r="AC1350" i="9"/>
  <c r="AC1349" i="9"/>
  <c r="AC1348" i="9"/>
  <c r="AC1347" i="9"/>
  <c r="AC1346" i="9"/>
  <c r="AC1345" i="9"/>
  <c r="AC1344" i="9"/>
  <c r="AC1343" i="9"/>
  <c r="AL1340" i="9"/>
  <c r="AD1340" i="9"/>
  <c r="AB1344" i="9" s="1"/>
  <c r="AN1340" i="9" s="1"/>
  <c r="AC1336" i="9"/>
  <c r="AC1335" i="9"/>
  <c r="AC1334" i="9"/>
  <c r="AC1333" i="9"/>
  <c r="AC1332" i="9"/>
  <c r="AC1331" i="9"/>
  <c r="AC1330" i="9"/>
  <c r="AC1329" i="9"/>
  <c r="AL1326" i="9"/>
  <c r="AD1326" i="9"/>
  <c r="AB1330" i="9" s="1"/>
  <c r="AN1326" i="9" s="1"/>
  <c r="AC1322" i="9"/>
  <c r="AC1321" i="9"/>
  <c r="AC1320" i="9"/>
  <c r="AC1319" i="9"/>
  <c r="AC1318" i="9"/>
  <c r="AC1317" i="9"/>
  <c r="AC1316" i="9"/>
  <c r="AC1315" i="9"/>
  <c r="AL1312" i="9"/>
  <c r="AD1312" i="9"/>
  <c r="AB1322" i="9" s="1"/>
  <c r="AT1312" i="9" s="1"/>
  <c r="AC1308" i="9"/>
  <c r="AC1307" i="9"/>
  <c r="AC1306" i="9"/>
  <c r="AC1305" i="9"/>
  <c r="AB1305" i="9"/>
  <c r="AC1304" i="9"/>
  <c r="AC1303" i="9"/>
  <c r="AC1302" i="9"/>
  <c r="AC1301" i="9"/>
  <c r="AQ1298" i="9"/>
  <c r="AL1298" i="9"/>
  <c r="AD1298" i="9"/>
  <c r="AB1308" i="9" s="1"/>
  <c r="AT1298" i="9" s="1"/>
  <c r="AC1294" i="9"/>
  <c r="AC1293" i="9"/>
  <c r="AC1292" i="9"/>
  <c r="AC1291" i="9"/>
  <c r="AC1290" i="9"/>
  <c r="AC1289" i="9"/>
  <c r="AC1288" i="9"/>
  <c r="AC1287" i="9"/>
  <c r="AL1284" i="9"/>
  <c r="AD1284" i="9"/>
  <c r="AC1280" i="9"/>
  <c r="AC1279" i="9"/>
  <c r="AC1278" i="9"/>
  <c r="AC1277" i="9"/>
  <c r="AC1276" i="9"/>
  <c r="AB1276" i="9"/>
  <c r="AP1270" i="9" s="1"/>
  <c r="AC1275" i="9"/>
  <c r="AC1274" i="9"/>
  <c r="AC1273" i="9"/>
  <c r="AN1270" i="9"/>
  <c r="AL1270" i="9"/>
  <c r="AD1270" i="9"/>
  <c r="AB1274" i="9" s="1"/>
  <c r="AC1266" i="9"/>
  <c r="AC1265" i="9"/>
  <c r="AC1264" i="9"/>
  <c r="AC1263" i="9"/>
  <c r="AB1263" i="9"/>
  <c r="AQ1256" i="9" s="1"/>
  <c r="AC1262" i="9"/>
  <c r="AC1261" i="9"/>
  <c r="AC1260" i="9"/>
  <c r="AC1259" i="9"/>
  <c r="AL1256" i="9"/>
  <c r="AD1256" i="9"/>
  <c r="AB1266" i="9" s="1"/>
  <c r="AT1256" i="9" s="1"/>
  <c r="AC1252" i="9"/>
  <c r="AC1251" i="9"/>
  <c r="AC1250" i="9"/>
  <c r="AC1249" i="9"/>
  <c r="AB1249" i="9"/>
  <c r="AQ1242" i="9" s="1"/>
  <c r="AC1248" i="9"/>
  <c r="AC1247" i="9"/>
  <c r="AC1246" i="9"/>
  <c r="AC1245" i="9"/>
  <c r="AL1242" i="9"/>
  <c r="AD1242" i="9"/>
  <c r="AB1252" i="9" s="1"/>
  <c r="AT1242" i="9" s="1"/>
  <c r="AC1238" i="9"/>
  <c r="AC1237" i="9"/>
  <c r="AC1236" i="9"/>
  <c r="AC1235" i="9"/>
  <c r="AC1234" i="9"/>
  <c r="AB1234" i="9"/>
  <c r="AP1228" i="9" s="1"/>
  <c r="AC1233" i="9"/>
  <c r="AC1232" i="9"/>
  <c r="AC1231" i="9"/>
  <c r="AL1228" i="9"/>
  <c r="AD1228" i="9"/>
  <c r="AB1232" i="9" s="1"/>
  <c r="AN1228" i="9" s="1"/>
  <c r="AC1224" i="9"/>
  <c r="AC1223" i="9"/>
  <c r="AC1222" i="9"/>
  <c r="AC1221" i="9"/>
  <c r="AC1220" i="9"/>
  <c r="AC1219" i="9"/>
  <c r="AC1218" i="9"/>
  <c r="AC1217" i="9"/>
  <c r="AL1214" i="9"/>
  <c r="AD1214" i="9"/>
  <c r="AB1224" i="9" s="1"/>
  <c r="AT1214" i="9" s="1"/>
  <c r="AC1210" i="9"/>
  <c r="AC1209" i="9"/>
  <c r="AC1208" i="9"/>
  <c r="AC1207" i="9"/>
  <c r="AC1206" i="9"/>
  <c r="AC1205" i="9"/>
  <c r="AC1204" i="9"/>
  <c r="AC1203" i="9"/>
  <c r="AL1200" i="9"/>
  <c r="AD1200" i="9"/>
  <c r="AB1203" i="9" s="1"/>
  <c r="AM1200" i="9" s="1"/>
  <c r="AC1196" i="9"/>
  <c r="AC1195" i="9"/>
  <c r="AC1194" i="9"/>
  <c r="AC1193" i="9"/>
  <c r="AC1192" i="9"/>
  <c r="AC1191" i="9"/>
  <c r="AC1190" i="9"/>
  <c r="AC1189" i="9"/>
  <c r="AL1186" i="9"/>
  <c r="AD1186" i="9"/>
  <c r="AB1189" i="9" s="1"/>
  <c r="AM1186" i="9" s="1"/>
  <c r="AC1182" i="9"/>
  <c r="AC1181" i="9"/>
  <c r="AC1180" i="9"/>
  <c r="AC1179" i="9"/>
  <c r="AC1178" i="9"/>
  <c r="AC1177" i="9"/>
  <c r="AC1176" i="9"/>
  <c r="AC1175" i="9"/>
  <c r="AL1172" i="9"/>
  <c r="AD1172" i="9"/>
  <c r="AB1176" i="9" s="1"/>
  <c r="AN1172" i="9" s="1"/>
  <c r="AC1168" i="9"/>
  <c r="AC1167" i="9"/>
  <c r="AC1166" i="9"/>
  <c r="AC1165" i="9"/>
  <c r="AC1164" i="9"/>
  <c r="AC1163" i="9"/>
  <c r="AC1162" i="9"/>
  <c r="AC1161" i="9"/>
  <c r="AL1158" i="9"/>
  <c r="AD1158" i="9"/>
  <c r="AB1167" i="9" s="1"/>
  <c r="AS1158" i="9" s="1"/>
  <c r="AC1154" i="9"/>
  <c r="AC1153" i="9"/>
  <c r="AC1152" i="9"/>
  <c r="AC1151" i="9"/>
  <c r="AC1150" i="9"/>
  <c r="AC1149" i="9"/>
  <c r="AC1148" i="9"/>
  <c r="AC1147" i="9"/>
  <c r="AL1144" i="9"/>
  <c r="AD1144" i="9"/>
  <c r="AB1152" i="9" s="1"/>
  <c r="AR1144" i="9" s="1"/>
  <c r="AC1140" i="9"/>
  <c r="AC1139" i="9"/>
  <c r="AC1138" i="9"/>
  <c r="AC1137" i="9"/>
  <c r="AC1136" i="9"/>
  <c r="AC1135" i="9"/>
  <c r="AC1134" i="9"/>
  <c r="AC1133" i="9"/>
  <c r="AL1130" i="9"/>
  <c r="AD1130" i="9"/>
  <c r="AB1140" i="9" s="1"/>
  <c r="AT1130" i="9" s="1"/>
  <c r="AC1126" i="9"/>
  <c r="AC1125" i="9"/>
  <c r="AC1124" i="9"/>
  <c r="AC1123" i="9"/>
  <c r="AB1123" i="9"/>
  <c r="AQ1116" i="9" s="1"/>
  <c r="AC1122" i="9"/>
  <c r="AC1121" i="9"/>
  <c r="AC1120" i="9"/>
  <c r="AC1119" i="9"/>
  <c r="AL1116" i="9"/>
  <c r="AD1116" i="9"/>
  <c r="AB1126" i="9" s="1"/>
  <c r="AT1116" i="9" s="1"/>
  <c r="AC1112" i="9"/>
  <c r="AC1111" i="9"/>
  <c r="AC1110" i="9"/>
  <c r="AC1109" i="9"/>
  <c r="AC1108" i="9"/>
  <c r="AC1107" i="9"/>
  <c r="AC1106" i="9"/>
  <c r="AC1105" i="9"/>
  <c r="AL1102" i="9"/>
  <c r="AD1102" i="9"/>
  <c r="AC1098" i="9"/>
  <c r="AC1097" i="9"/>
  <c r="AC1096" i="9"/>
  <c r="AC1095" i="9"/>
  <c r="AC1094" i="9"/>
  <c r="AC1093" i="9"/>
  <c r="AC1092" i="9"/>
  <c r="AC1091" i="9"/>
  <c r="AL1088" i="9"/>
  <c r="AD1088" i="9"/>
  <c r="AB1092" i="9" s="1"/>
  <c r="AN1088" i="9" s="1"/>
  <c r="AC1084" i="9"/>
  <c r="AC1083" i="9"/>
  <c r="AC1082" i="9"/>
  <c r="AC1081" i="9"/>
  <c r="AC1080" i="9"/>
  <c r="AC1079" i="9"/>
  <c r="AC1078" i="9"/>
  <c r="AC1077" i="9"/>
  <c r="AL1074" i="9"/>
  <c r="AD1074" i="9"/>
  <c r="AB1084" i="9" s="1"/>
  <c r="AT1074" i="9" s="1"/>
  <c r="AC1070" i="9"/>
  <c r="AC1069" i="9"/>
  <c r="AC1068" i="9"/>
  <c r="AC1067" i="9"/>
  <c r="AC1066" i="9"/>
  <c r="AC1065" i="9"/>
  <c r="AC1064" i="9"/>
  <c r="AC1063" i="9"/>
  <c r="AL1060" i="9"/>
  <c r="AD1060" i="9"/>
  <c r="AB1070" i="9" s="1"/>
  <c r="AT1060" i="9" s="1"/>
  <c r="AC1056" i="9"/>
  <c r="AC1055" i="9"/>
  <c r="AC1054" i="9"/>
  <c r="AB1054" i="9"/>
  <c r="AR1046" i="9" s="1"/>
  <c r="AC1053" i="9"/>
  <c r="AC1052" i="9"/>
  <c r="AB1052" i="9"/>
  <c r="AP1046" i="9" s="1"/>
  <c r="AC1051" i="9"/>
  <c r="AC1050" i="9"/>
  <c r="AB1050" i="9"/>
  <c r="AN1046" i="9" s="1"/>
  <c r="AC1049" i="9"/>
  <c r="AL1046" i="9"/>
  <c r="AD1046" i="9"/>
  <c r="AC1042" i="9"/>
  <c r="AC1041" i="9"/>
  <c r="AC1040" i="9"/>
  <c r="AC1039" i="9"/>
  <c r="AC1038" i="9"/>
  <c r="AC1037" i="9"/>
  <c r="AC1036" i="9"/>
  <c r="AC1035" i="9"/>
  <c r="AL1032" i="9"/>
  <c r="AD1032" i="9"/>
  <c r="AB1040" i="9" s="1"/>
  <c r="AR1032" i="9" s="1"/>
  <c r="AC1028" i="9"/>
  <c r="AC1027" i="9"/>
  <c r="AC1026" i="9"/>
  <c r="AC1025" i="9"/>
  <c r="AB1025" i="9"/>
  <c r="AQ1018" i="9" s="1"/>
  <c r="AC1024" i="9"/>
  <c r="AC1023" i="9"/>
  <c r="AC1022" i="9"/>
  <c r="AC1021" i="9"/>
  <c r="AL1018" i="9"/>
  <c r="AD1018" i="9"/>
  <c r="AB1028" i="9" s="1"/>
  <c r="AT1018" i="9" s="1"/>
  <c r="AC1014" i="9"/>
  <c r="AC1013" i="9"/>
  <c r="AB1013" i="9"/>
  <c r="AS1004" i="9" s="1"/>
  <c r="AC1012" i="9"/>
  <c r="AC1011" i="9"/>
  <c r="AC1010" i="9"/>
  <c r="AC1009" i="9"/>
  <c r="AC1008" i="9"/>
  <c r="AC1007" i="9"/>
  <c r="AB1007" i="9"/>
  <c r="AM1004" i="9" s="1"/>
  <c r="AL1004" i="9"/>
  <c r="AD1004" i="9"/>
  <c r="AB1014" i="9" s="1"/>
  <c r="AT1004" i="9" s="1"/>
  <c r="AC1000" i="9"/>
  <c r="AC999" i="9"/>
  <c r="AC998" i="9"/>
  <c r="AC997" i="9"/>
  <c r="AC996" i="9"/>
  <c r="AC995" i="9"/>
  <c r="AC994" i="9"/>
  <c r="AC993" i="9"/>
  <c r="AL990" i="9"/>
  <c r="AD990" i="9"/>
  <c r="AB998" i="9" s="1"/>
  <c r="AR990" i="9" s="1"/>
  <c r="AC986" i="9"/>
  <c r="AC985" i="9"/>
  <c r="AC984" i="9"/>
  <c r="AC983" i="9"/>
  <c r="AC982" i="9"/>
  <c r="AC981" i="9"/>
  <c r="AC980" i="9"/>
  <c r="AC979" i="9"/>
  <c r="AL976" i="9"/>
  <c r="AD976" i="9"/>
  <c r="AB980" i="9" s="1"/>
  <c r="AN976" i="9" s="1"/>
  <c r="AC972" i="9"/>
  <c r="AC971" i="9"/>
  <c r="AB971" i="9"/>
  <c r="AS962" i="9" s="1"/>
  <c r="AC970" i="9"/>
  <c r="AC969" i="9"/>
  <c r="AC968" i="9"/>
  <c r="AC967" i="9"/>
  <c r="AC966" i="9"/>
  <c r="AC965" i="9"/>
  <c r="AL962" i="9"/>
  <c r="AD962" i="9"/>
  <c r="AB969" i="9" s="1"/>
  <c r="AQ962" i="9" s="1"/>
  <c r="AC958" i="9"/>
  <c r="AC957" i="9"/>
  <c r="AC956" i="9"/>
  <c r="AC955" i="9"/>
  <c r="AC954" i="9"/>
  <c r="AC953" i="9"/>
  <c r="AC952" i="9"/>
  <c r="AB952" i="9"/>
  <c r="AN948" i="9" s="1"/>
  <c r="AC951" i="9"/>
  <c r="AL948" i="9"/>
  <c r="AD948" i="9"/>
  <c r="AB954" i="9" s="1"/>
  <c r="AP948" i="9" s="1"/>
  <c r="AC944" i="9"/>
  <c r="AC943" i="9"/>
  <c r="AC942" i="9"/>
  <c r="AC941" i="9"/>
  <c r="AC940" i="9"/>
  <c r="AC939" i="9"/>
  <c r="AC938" i="9"/>
  <c r="AC937" i="9"/>
  <c r="AL934" i="9"/>
  <c r="AD934" i="9"/>
  <c r="AB938" i="9" s="1"/>
  <c r="AN934" i="9" s="1"/>
  <c r="AC930" i="9"/>
  <c r="AC929" i="9"/>
  <c r="AC928" i="9"/>
  <c r="AC927" i="9"/>
  <c r="AC926" i="9"/>
  <c r="AC925" i="9"/>
  <c r="AC924" i="9"/>
  <c r="AC923" i="9"/>
  <c r="AL920" i="9"/>
  <c r="AD920" i="9"/>
  <c r="AB924" i="9" s="1"/>
  <c r="AN920" i="9" s="1"/>
  <c r="AC916" i="9"/>
  <c r="AC915" i="9"/>
  <c r="AB915" i="9"/>
  <c r="AS906" i="9" s="1"/>
  <c r="AC914" i="9"/>
  <c r="AC913" i="9"/>
  <c r="AC912" i="9"/>
  <c r="AC911" i="9"/>
  <c r="AB911" i="9"/>
  <c r="AO906" i="9" s="1"/>
  <c r="AC910" i="9"/>
  <c r="AC909" i="9"/>
  <c r="AB909" i="9"/>
  <c r="AM906" i="9" s="1"/>
  <c r="AL906" i="9"/>
  <c r="AD906" i="9"/>
  <c r="AB916" i="9" s="1"/>
  <c r="AT906" i="9" s="1"/>
  <c r="AC902" i="9"/>
  <c r="AC901" i="9"/>
  <c r="AB901" i="9"/>
  <c r="AS892" i="9" s="1"/>
  <c r="AC900" i="9"/>
  <c r="AC899" i="9"/>
  <c r="AC898" i="9"/>
  <c r="AC897" i="9"/>
  <c r="AC896" i="9"/>
  <c r="AC895" i="9"/>
  <c r="AB895" i="9"/>
  <c r="AM892" i="9" s="1"/>
  <c r="AL892" i="9"/>
  <c r="AD892" i="9"/>
  <c r="AC888" i="9"/>
  <c r="AC887" i="9"/>
  <c r="AC886" i="9"/>
  <c r="AC885" i="9"/>
  <c r="AC884" i="9"/>
  <c r="AC883" i="9"/>
  <c r="AC882" i="9"/>
  <c r="AC881" i="9"/>
  <c r="AL878" i="9"/>
  <c r="AD878" i="9"/>
  <c r="AB882" i="9" s="1"/>
  <c r="AN878" i="9" s="1"/>
  <c r="AC874" i="9"/>
  <c r="AC873" i="9"/>
  <c r="AC872" i="9"/>
  <c r="AC871" i="9"/>
  <c r="AC870" i="9"/>
  <c r="AC869" i="9"/>
  <c r="AC868" i="9"/>
  <c r="AC867" i="9"/>
  <c r="AL864" i="9"/>
  <c r="AD864" i="9"/>
  <c r="AB874" i="9" s="1"/>
  <c r="AT864" i="9" s="1"/>
  <c r="AC860" i="9"/>
  <c r="AC859" i="9"/>
  <c r="AC858" i="9"/>
  <c r="AC857" i="9"/>
  <c r="AC856" i="9"/>
  <c r="AC855" i="9"/>
  <c r="AC854" i="9"/>
  <c r="AC853" i="9"/>
  <c r="AL850" i="9"/>
  <c r="AD850" i="9"/>
  <c r="AB857" i="9" s="1"/>
  <c r="AQ850" i="9" s="1"/>
  <c r="AC846" i="9"/>
  <c r="AC845" i="9"/>
  <c r="AC844" i="9"/>
  <c r="AC843" i="9"/>
  <c r="AC842" i="9"/>
  <c r="AC841" i="9"/>
  <c r="AC840" i="9"/>
  <c r="AC839" i="9"/>
  <c r="AL836" i="9"/>
  <c r="AD836" i="9"/>
  <c r="AB846" i="9" s="1"/>
  <c r="AT836" i="9" s="1"/>
  <c r="AC832" i="9"/>
  <c r="AC831" i="9"/>
  <c r="AB831" i="9"/>
  <c r="AS822" i="9" s="1"/>
  <c r="AC830" i="9"/>
  <c r="AC829" i="9"/>
  <c r="AB829" i="9"/>
  <c r="AQ822" i="9" s="1"/>
  <c r="AC828" i="9"/>
  <c r="AC827" i="9"/>
  <c r="AC826" i="9"/>
  <c r="AC825" i="9"/>
  <c r="AL822" i="9"/>
  <c r="AD822" i="9"/>
  <c r="AB832" i="9" s="1"/>
  <c r="AT822" i="9" s="1"/>
  <c r="AC818" i="9"/>
  <c r="AC817" i="9"/>
  <c r="AC816" i="9"/>
  <c r="AC815" i="9"/>
  <c r="AC814" i="9"/>
  <c r="AC813" i="9"/>
  <c r="AC812" i="9"/>
  <c r="AC811" i="9"/>
  <c r="AL808" i="9"/>
  <c r="AD808" i="9"/>
  <c r="AC804" i="9"/>
  <c r="AC803" i="9"/>
  <c r="AC802" i="9"/>
  <c r="AC801" i="9"/>
  <c r="AC800" i="9"/>
  <c r="AC799" i="9"/>
  <c r="AC798" i="9"/>
  <c r="AC797" i="9"/>
  <c r="AL794" i="9"/>
  <c r="AD794" i="9"/>
  <c r="AB802" i="9" s="1"/>
  <c r="AR794" i="9" s="1"/>
  <c r="AC790" i="9"/>
  <c r="AC789" i="9"/>
  <c r="AC788" i="9"/>
  <c r="AC787" i="9"/>
  <c r="AC786" i="9"/>
  <c r="AC785" i="9"/>
  <c r="AC784" i="9"/>
  <c r="AC783" i="9"/>
  <c r="AL780" i="9"/>
  <c r="AD780" i="9"/>
  <c r="AB789" i="9" s="1"/>
  <c r="AS780" i="9" s="1"/>
  <c r="AC776" i="9"/>
  <c r="AC775" i="9"/>
  <c r="AC774" i="9"/>
  <c r="AC773" i="9"/>
  <c r="AC772" i="9"/>
  <c r="AC771" i="9"/>
  <c r="AB771" i="9"/>
  <c r="AO766" i="9" s="1"/>
  <c r="AC770" i="9"/>
  <c r="AC769" i="9"/>
  <c r="AL766" i="9"/>
  <c r="AD766" i="9"/>
  <c r="AB776" i="9" s="1"/>
  <c r="AT766" i="9" s="1"/>
  <c r="AC762" i="9"/>
  <c r="AC761" i="9"/>
  <c r="AC760" i="9"/>
  <c r="AC759" i="9"/>
  <c r="AC758" i="9"/>
  <c r="AB758" i="9"/>
  <c r="AP752" i="9" s="1"/>
  <c r="AC757" i="9"/>
  <c r="AC756" i="9"/>
  <c r="AC755" i="9"/>
  <c r="AL752" i="9"/>
  <c r="AD752" i="9"/>
  <c r="AB756" i="9" s="1"/>
  <c r="AN752" i="9" s="1"/>
  <c r="AC748" i="9"/>
  <c r="AC747" i="9"/>
  <c r="AC746" i="9"/>
  <c r="AC745" i="9"/>
  <c r="AC744" i="9"/>
  <c r="AC743" i="9"/>
  <c r="AC742" i="9"/>
  <c r="AC741" i="9"/>
  <c r="AL738" i="9"/>
  <c r="AD738" i="9"/>
  <c r="AB742" i="9" s="1"/>
  <c r="AN738" i="9" s="1"/>
  <c r="AC734" i="9"/>
  <c r="AC733" i="9"/>
  <c r="AB733" i="9"/>
  <c r="AS724" i="9" s="1"/>
  <c r="AC732" i="9"/>
  <c r="AC731" i="9"/>
  <c r="AC730" i="9"/>
  <c r="AC729" i="9"/>
  <c r="AC728" i="9"/>
  <c r="AC727" i="9"/>
  <c r="AL724" i="9"/>
  <c r="AD724" i="9"/>
  <c r="AB727" i="9" s="1"/>
  <c r="AM724" i="9" s="1"/>
  <c r="AC720" i="9"/>
  <c r="AC719" i="9"/>
  <c r="AC718" i="9"/>
  <c r="AC717" i="9"/>
  <c r="AC716" i="9"/>
  <c r="AC715" i="9"/>
  <c r="AC714" i="9"/>
  <c r="AC713" i="9"/>
  <c r="AB713" i="9"/>
  <c r="AM710" i="9" s="1"/>
  <c r="AL710" i="9"/>
  <c r="AD710" i="9"/>
  <c r="AC706" i="9"/>
  <c r="AC705" i="9"/>
  <c r="AC704" i="9"/>
  <c r="AC703" i="9"/>
  <c r="AC702" i="9"/>
  <c r="AC701" i="9"/>
  <c r="AC700" i="9"/>
  <c r="AB700" i="9"/>
  <c r="AN696" i="9" s="1"/>
  <c r="AC699" i="9"/>
  <c r="AL696" i="9"/>
  <c r="AD696" i="9"/>
  <c r="AC692" i="9"/>
  <c r="AC691" i="9"/>
  <c r="AC690" i="9"/>
  <c r="AC689" i="9"/>
  <c r="AC688" i="9"/>
  <c r="AC687" i="9"/>
  <c r="AC686" i="9"/>
  <c r="AC685" i="9"/>
  <c r="AL682" i="9"/>
  <c r="AD682" i="9"/>
  <c r="AB690" i="9" s="1"/>
  <c r="AR682" i="9" s="1"/>
  <c r="AC678" i="9"/>
  <c r="AC677" i="9"/>
  <c r="AC676" i="9"/>
  <c r="AC675" i="9"/>
  <c r="AC674" i="9"/>
  <c r="AC673" i="9"/>
  <c r="AB673" i="9"/>
  <c r="AO668" i="9" s="1"/>
  <c r="AC672" i="9"/>
  <c r="AC671" i="9"/>
  <c r="AL668" i="9"/>
  <c r="AD668" i="9"/>
  <c r="AB671" i="9" s="1"/>
  <c r="AM668" i="9" s="1"/>
  <c r="AC664" i="9"/>
  <c r="AC663" i="9"/>
  <c r="AC662" i="9"/>
  <c r="AC661" i="9"/>
  <c r="AC660" i="9"/>
  <c r="AB660" i="9"/>
  <c r="AP654" i="9" s="1"/>
  <c r="AC659" i="9"/>
  <c r="AC658" i="9"/>
  <c r="AC657" i="9"/>
  <c r="AL654" i="9"/>
  <c r="AD654" i="9"/>
  <c r="AB663" i="9" s="1"/>
  <c r="AS654" i="9" s="1"/>
  <c r="AC650" i="9"/>
  <c r="AC649" i="9"/>
  <c r="AC648" i="9"/>
  <c r="AC647" i="9"/>
  <c r="AC646" i="9"/>
  <c r="AC645" i="9"/>
  <c r="AC644" i="9"/>
  <c r="AC643" i="9"/>
  <c r="AL640" i="9"/>
  <c r="AD640" i="9"/>
  <c r="AB648" i="9" s="1"/>
  <c r="AR640" i="9" s="1"/>
  <c r="AC636" i="9"/>
  <c r="AB636" i="9"/>
  <c r="AT626" i="9" s="1"/>
  <c r="AC635" i="9"/>
  <c r="AC634" i="9"/>
  <c r="AC633" i="9"/>
  <c r="AC632" i="9"/>
  <c r="AC631" i="9"/>
  <c r="AC630" i="9"/>
  <c r="AC629" i="9"/>
  <c r="AL626" i="9"/>
  <c r="AD626" i="9"/>
  <c r="AB635" i="9" s="1"/>
  <c r="AS626" i="9" s="1"/>
  <c r="AC622" i="9"/>
  <c r="AC621" i="9"/>
  <c r="AC620" i="9"/>
  <c r="AC619" i="9"/>
  <c r="AC618" i="9"/>
  <c r="AC617" i="9"/>
  <c r="AC616" i="9"/>
  <c r="AC615" i="9"/>
  <c r="AL612" i="9"/>
  <c r="AD612" i="9"/>
  <c r="AC608" i="9"/>
  <c r="AC607" i="9"/>
  <c r="AC606" i="9"/>
  <c r="AC605" i="9"/>
  <c r="AC604" i="9"/>
  <c r="AC603" i="9"/>
  <c r="AC602" i="9"/>
  <c r="AC601" i="9"/>
  <c r="AL598" i="9"/>
  <c r="AD598" i="9"/>
  <c r="AC594" i="9"/>
  <c r="AC593" i="9"/>
  <c r="AC592" i="9"/>
  <c r="AC591" i="9"/>
  <c r="AC590" i="9"/>
  <c r="AC589" i="9"/>
  <c r="AC588" i="9"/>
  <c r="AC587" i="9"/>
  <c r="AL584" i="9"/>
  <c r="AD584" i="9"/>
  <c r="AB588" i="9" s="1"/>
  <c r="AN584" i="9" s="1"/>
  <c r="AC580" i="9"/>
  <c r="AC579" i="9"/>
  <c r="AC578" i="9"/>
  <c r="AC577" i="9"/>
  <c r="AC576" i="9"/>
  <c r="AC575" i="9"/>
  <c r="AC574" i="9"/>
  <c r="AC573" i="9"/>
  <c r="AL570" i="9"/>
  <c r="AD570" i="9"/>
  <c r="AB574" i="9" s="1"/>
  <c r="AN570" i="9" s="1"/>
  <c r="AC566" i="9"/>
  <c r="AC565" i="9"/>
  <c r="AC564" i="9"/>
  <c r="AC563" i="9"/>
  <c r="AC562" i="9"/>
  <c r="AC561" i="9"/>
  <c r="AC560" i="9"/>
  <c r="AC559" i="9"/>
  <c r="AL556" i="9"/>
  <c r="AD556" i="9"/>
  <c r="AB565" i="9" s="1"/>
  <c r="AS556" i="9" s="1"/>
  <c r="AC552" i="9"/>
  <c r="AC551" i="9"/>
  <c r="AC550" i="9"/>
  <c r="AC549" i="9"/>
  <c r="AC548" i="9"/>
  <c r="AC547" i="9"/>
  <c r="AC546" i="9"/>
  <c r="AC545" i="9"/>
  <c r="AL542" i="9"/>
  <c r="AD542" i="9"/>
  <c r="AB551" i="9" s="1"/>
  <c r="AS542" i="9" s="1"/>
  <c r="AC538" i="9"/>
  <c r="AC537" i="9"/>
  <c r="AC536" i="9"/>
  <c r="AC535" i="9"/>
  <c r="AC534" i="9"/>
  <c r="AC533" i="9"/>
  <c r="AC532" i="9"/>
  <c r="AC531" i="9"/>
  <c r="AL528" i="9"/>
  <c r="AD528" i="9"/>
  <c r="AB536" i="9" s="1"/>
  <c r="AR528" i="9" s="1"/>
  <c r="AC524" i="9"/>
  <c r="AC523" i="9"/>
  <c r="AC522" i="9"/>
  <c r="AC521" i="9"/>
  <c r="AC520" i="9"/>
  <c r="AC519" i="9"/>
  <c r="AC518" i="9"/>
  <c r="AC517" i="9"/>
  <c r="AL514" i="9"/>
  <c r="AD514" i="9"/>
  <c r="AC510" i="9"/>
  <c r="AC509" i="9"/>
  <c r="AC508" i="9"/>
  <c r="AC507" i="9"/>
  <c r="AC506" i="9"/>
  <c r="AC505" i="9"/>
  <c r="AC504" i="9"/>
  <c r="AC503" i="9"/>
  <c r="AL500" i="9"/>
  <c r="AD500" i="9"/>
  <c r="AB509" i="9" s="1"/>
  <c r="AS500" i="9" s="1"/>
  <c r="AC496" i="9"/>
  <c r="AC495" i="9"/>
  <c r="AB495" i="9"/>
  <c r="AS486" i="9" s="1"/>
  <c r="AC494" i="9"/>
  <c r="AC493" i="9"/>
  <c r="AB493" i="9"/>
  <c r="AQ486" i="9" s="1"/>
  <c r="AC492" i="9"/>
  <c r="AC491" i="9"/>
  <c r="AC490" i="9"/>
  <c r="AC489" i="9"/>
  <c r="AL486" i="9"/>
  <c r="AD486" i="9"/>
  <c r="AB496" i="9" s="1"/>
  <c r="AT486" i="9" s="1"/>
  <c r="AC482" i="9"/>
  <c r="AC481" i="9"/>
  <c r="AC480" i="9"/>
  <c r="AC479" i="9"/>
  <c r="AC478" i="9"/>
  <c r="AC477" i="9"/>
  <c r="AC476" i="9"/>
  <c r="AC475" i="9"/>
  <c r="AL472" i="9"/>
  <c r="AD472" i="9"/>
  <c r="AC468" i="9"/>
  <c r="AC467" i="9"/>
  <c r="AC466" i="9"/>
  <c r="AC465" i="9"/>
  <c r="AC464" i="9"/>
  <c r="AC463" i="9"/>
  <c r="AC462" i="9"/>
  <c r="AC461" i="9"/>
  <c r="AL458" i="9"/>
  <c r="AD458" i="9"/>
  <c r="AB464" i="9" s="1"/>
  <c r="AP458" i="9" s="1"/>
  <c r="AC454" i="9"/>
  <c r="AC453" i="9"/>
  <c r="AB453" i="9"/>
  <c r="AS444" i="9" s="1"/>
  <c r="AC452" i="9"/>
  <c r="AC451" i="9"/>
  <c r="AB451" i="9"/>
  <c r="AQ444" i="9" s="1"/>
  <c r="AC450" i="9"/>
  <c r="AC449" i="9"/>
  <c r="AC448" i="9"/>
  <c r="AC447" i="9"/>
  <c r="AL444" i="9"/>
  <c r="AD444" i="9"/>
  <c r="AC440" i="9"/>
  <c r="AC439" i="9"/>
  <c r="AB439" i="9"/>
  <c r="AS430" i="9" s="1"/>
  <c r="AC438" i="9"/>
  <c r="AC437" i="9"/>
  <c r="AC436" i="9"/>
  <c r="AC435" i="9"/>
  <c r="AC434" i="9"/>
  <c r="AC433" i="9"/>
  <c r="AB433" i="9"/>
  <c r="AM430" i="9" s="1"/>
  <c r="AL430" i="9"/>
  <c r="AD430" i="9"/>
  <c r="AC426" i="9"/>
  <c r="AC425" i="9"/>
  <c r="AC424" i="9"/>
  <c r="AC423" i="9"/>
  <c r="AC422" i="9"/>
  <c r="AC421" i="9"/>
  <c r="AC420" i="9"/>
  <c r="AC419" i="9"/>
  <c r="AL416" i="9"/>
  <c r="AD416" i="9"/>
  <c r="AC412" i="9"/>
  <c r="AC411" i="9"/>
  <c r="AC410" i="9"/>
  <c r="AC409" i="9"/>
  <c r="AC408" i="9"/>
  <c r="AC407" i="9"/>
  <c r="AC406" i="9"/>
  <c r="AC405" i="9"/>
  <c r="AL402" i="9"/>
  <c r="AD402" i="9"/>
  <c r="AB406" i="9" s="1"/>
  <c r="AN402" i="9" s="1"/>
  <c r="AC398" i="9"/>
  <c r="AC397" i="9"/>
  <c r="AC396" i="9"/>
  <c r="AC395" i="9"/>
  <c r="AC394" i="9"/>
  <c r="AC393" i="9"/>
  <c r="AC392" i="9"/>
  <c r="AC391" i="9"/>
  <c r="AL388" i="9"/>
  <c r="AD388" i="9"/>
  <c r="AB397" i="9" s="1"/>
  <c r="AS388" i="9" s="1"/>
  <c r="AC384" i="9"/>
  <c r="AC383" i="9"/>
  <c r="AC382" i="9"/>
  <c r="AC381" i="9"/>
  <c r="AC380" i="9"/>
  <c r="AC379" i="9"/>
  <c r="AC378" i="9"/>
  <c r="AC377" i="9"/>
  <c r="AL374" i="9"/>
  <c r="AD374" i="9"/>
  <c r="AB379" i="9" s="1"/>
  <c r="AO374" i="9" s="1"/>
  <c r="AC370" i="9"/>
  <c r="AC369" i="9"/>
  <c r="AC368" i="9"/>
  <c r="AB368" i="9"/>
  <c r="AR360" i="9" s="1"/>
  <c r="AC367" i="9"/>
  <c r="AC366" i="9"/>
  <c r="AC365" i="9"/>
  <c r="AC364" i="9"/>
  <c r="AC363" i="9"/>
  <c r="AL360" i="9"/>
  <c r="AD360" i="9"/>
  <c r="AC356" i="9"/>
  <c r="AC355" i="9"/>
  <c r="AC354" i="9"/>
  <c r="AC353" i="9"/>
  <c r="AC352" i="9"/>
  <c r="AC351" i="9"/>
  <c r="AC350" i="9"/>
  <c r="AC349" i="9"/>
  <c r="AL346" i="9"/>
  <c r="AD346" i="9"/>
  <c r="AB352" i="9" s="1"/>
  <c r="AP346" i="9" s="1"/>
  <c r="AC342" i="9"/>
  <c r="AC341" i="9"/>
  <c r="AC340" i="9"/>
  <c r="AC339" i="9"/>
  <c r="AB339" i="9"/>
  <c r="AQ332" i="9" s="1"/>
  <c r="AC338" i="9"/>
  <c r="AC337" i="9"/>
  <c r="AB337" i="9"/>
  <c r="AO332" i="9" s="1"/>
  <c r="AC336" i="9"/>
  <c r="AC335" i="9"/>
  <c r="AB335" i="9"/>
  <c r="AM332" i="9" s="1"/>
  <c r="AL332" i="9"/>
  <c r="AD332" i="9"/>
  <c r="AB342" i="9" s="1"/>
  <c r="AT332" i="9" s="1"/>
  <c r="AC328" i="9"/>
  <c r="AC327" i="9"/>
  <c r="AB327" i="9"/>
  <c r="AS318" i="9" s="1"/>
  <c r="AC326" i="9"/>
  <c r="AC325" i="9"/>
  <c r="AB325" i="9"/>
  <c r="AQ318" i="9" s="1"/>
  <c r="AC324" i="9"/>
  <c r="AC323" i="9"/>
  <c r="AC322" i="9"/>
  <c r="AC321" i="9"/>
  <c r="AL318" i="9"/>
  <c r="AD318" i="9"/>
  <c r="AB328" i="9" s="1"/>
  <c r="AT318" i="9" s="1"/>
  <c r="AC314" i="9"/>
  <c r="AC313" i="9"/>
  <c r="AC312" i="9"/>
  <c r="AC311" i="9"/>
  <c r="AC310" i="9"/>
  <c r="AC309" i="9"/>
  <c r="AC308" i="9"/>
  <c r="AC307" i="9"/>
  <c r="AL304" i="9"/>
  <c r="AD304" i="9"/>
  <c r="AB310" i="9" s="1"/>
  <c r="AP304" i="9" s="1"/>
  <c r="AC300" i="9"/>
  <c r="AC299" i="9"/>
  <c r="AC298" i="9"/>
  <c r="AC297" i="9"/>
  <c r="AC296" i="9"/>
  <c r="AC295" i="9"/>
  <c r="AC294" i="9"/>
  <c r="AC293" i="9"/>
  <c r="AL290" i="9"/>
  <c r="AD290" i="9"/>
  <c r="AB294" i="9" s="1"/>
  <c r="AN290" i="9" s="1"/>
  <c r="AC286" i="9"/>
  <c r="AC285" i="9"/>
  <c r="AB285" i="9"/>
  <c r="AS276" i="9" s="1"/>
  <c r="AC284" i="9"/>
  <c r="AC283" i="9"/>
  <c r="AC282" i="9"/>
  <c r="AC281" i="9"/>
  <c r="AC280" i="9"/>
  <c r="AC279" i="9"/>
  <c r="AL276" i="9"/>
  <c r="AD276" i="9"/>
  <c r="AB283" i="9" s="1"/>
  <c r="AQ276" i="9" s="1"/>
  <c r="AC272" i="9"/>
  <c r="AC271" i="9"/>
  <c r="AC270" i="9"/>
  <c r="AC269" i="9"/>
  <c r="AC268" i="9"/>
  <c r="AC267" i="9"/>
  <c r="AC266" i="9"/>
  <c r="AC265" i="9"/>
  <c r="AL262" i="9"/>
  <c r="AD262" i="9"/>
  <c r="AB267" i="9" s="1"/>
  <c r="AO262" i="9" s="1"/>
  <c r="AC258" i="9"/>
  <c r="AC257" i="9"/>
  <c r="AC256" i="9"/>
  <c r="AC255" i="9"/>
  <c r="AC254" i="9"/>
  <c r="AB254" i="9"/>
  <c r="AP248" i="9" s="1"/>
  <c r="AC253" i="9"/>
  <c r="AC252" i="9"/>
  <c r="AC251" i="9"/>
  <c r="AL248" i="9"/>
  <c r="AD248" i="9"/>
  <c r="AB256" i="9" s="1"/>
  <c r="AR248" i="9" s="1"/>
  <c r="AC244" i="9"/>
  <c r="AC243" i="9"/>
  <c r="AC242" i="9"/>
  <c r="AC241" i="9"/>
  <c r="AC240" i="9"/>
  <c r="AC239" i="9"/>
  <c r="AC238" i="9"/>
  <c r="AC237" i="9"/>
  <c r="AL234" i="9"/>
  <c r="AD234" i="9"/>
  <c r="AB240" i="9" s="1"/>
  <c r="AP234" i="9" s="1"/>
  <c r="AC230" i="9"/>
  <c r="AC229" i="9"/>
  <c r="AC228" i="9"/>
  <c r="AC227" i="9"/>
  <c r="AC226" i="9"/>
  <c r="AC225" i="9"/>
  <c r="AC224" i="9"/>
  <c r="AC223" i="9"/>
  <c r="AL220" i="9"/>
  <c r="AD220" i="9"/>
  <c r="AB230" i="9" s="1"/>
  <c r="AT220" i="9" s="1"/>
  <c r="AC216" i="9"/>
  <c r="AC215" i="9"/>
  <c r="AC214" i="9"/>
  <c r="AC213" i="9"/>
  <c r="AC212" i="9"/>
  <c r="AC211" i="9"/>
  <c r="AB211" i="9"/>
  <c r="AO206" i="9" s="1"/>
  <c r="AC210" i="9"/>
  <c r="AC209" i="9"/>
  <c r="AL206" i="9"/>
  <c r="AD206" i="9"/>
  <c r="AB216" i="9" s="1"/>
  <c r="AT206" i="9" s="1"/>
  <c r="AC202" i="9"/>
  <c r="AC201" i="9"/>
  <c r="AC200" i="9"/>
  <c r="AC199" i="9"/>
  <c r="AC198" i="9"/>
  <c r="AC197" i="9"/>
  <c r="AC196" i="9"/>
  <c r="AC195" i="9"/>
  <c r="AL192" i="9"/>
  <c r="AD192" i="9"/>
  <c r="AC188" i="9"/>
  <c r="AC187" i="9"/>
  <c r="AC186" i="9"/>
  <c r="AC185" i="9"/>
  <c r="AC184" i="9"/>
  <c r="AC183" i="9"/>
  <c r="AC182" i="9"/>
  <c r="AC181" i="9"/>
  <c r="AL178" i="9"/>
  <c r="AD178" i="9"/>
  <c r="AB186" i="9" s="1"/>
  <c r="AR178" i="9" s="1"/>
  <c r="AC174" i="9"/>
  <c r="AC173" i="9"/>
  <c r="AC172" i="9"/>
  <c r="AC171" i="9"/>
  <c r="AC170" i="9"/>
  <c r="AC169" i="9"/>
  <c r="AB169" i="9"/>
  <c r="AO164" i="9" s="1"/>
  <c r="AC168" i="9"/>
  <c r="AC167" i="9"/>
  <c r="AT164" i="9"/>
  <c r="AL164" i="9"/>
  <c r="AD164" i="9"/>
  <c r="AB174" i="9" s="1"/>
  <c r="AC160" i="9"/>
  <c r="AC159" i="9"/>
  <c r="AC158" i="9"/>
  <c r="AC157" i="9"/>
  <c r="AC156" i="9"/>
  <c r="AC155" i="9"/>
  <c r="AC154" i="9"/>
  <c r="AC153" i="9"/>
  <c r="AL150" i="9"/>
  <c r="AD150" i="9"/>
  <c r="AB159" i="9" s="1"/>
  <c r="AS150" i="9" s="1"/>
  <c r="AC146" i="9"/>
  <c r="AC145" i="9"/>
  <c r="AC144" i="9"/>
  <c r="AC143" i="9"/>
  <c r="AC142" i="9"/>
  <c r="AC141" i="9"/>
  <c r="AC140" i="9"/>
  <c r="AC139" i="9"/>
  <c r="AL136" i="9"/>
  <c r="AD136" i="9"/>
  <c r="AB146" i="9" s="1"/>
  <c r="AT136" i="9" s="1"/>
  <c r="AC132" i="9"/>
  <c r="AB132" i="9"/>
  <c r="AT122" i="9" s="1"/>
  <c r="AC131" i="9"/>
  <c r="AC130" i="9"/>
  <c r="AC129" i="9"/>
  <c r="AC128" i="9"/>
  <c r="AC127" i="9"/>
  <c r="AC126" i="9"/>
  <c r="AC125" i="9"/>
  <c r="AL122" i="9"/>
  <c r="AD122" i="9"/>
  <c r="AB131" i="9" s="1"/>
  <c r="AS122" i="9" s="1"/>
  <c r="AC118" i="9"/>
  <c r="AC117" i="9"/>
  <c r="AB117" i="9"/>
  <c r="AS108" i="9" s="1"/>
  <c r="AC116" i="9"/>
  <c r="AC115" i="9"/>
  <c r="AC114" i="9"/>
  <c r="AC113" i="9"/>
  <c r="AC112" i="9"/>
  <c r="AC111" i="9"/>
  <c r="AL108" i="9"/>
  <c r="AD108" i="9"/>
  <c r="AB118" i="9" s="1"/>
  <c r="AT108" i="9" s="1"/>
  <c r="AC104" i="9"/>
  <c r="AC103" i="9"/>
  <c r="AC102" i="9"/>
  <c r="AC101" i="9"/>
  <c r="AC100" i="9"/>
  <c r="AC99" i="9"/>
  <c r="AC98" i="9"/>
  <c r="AC97" i="9"/>
  <c r="AL94" i="9"/>
  <c r="AD94" i="9"/>
  <c r="AB104" i="9" s="1"/>
  <c r="AC90" i="9"/>
  <c r="AC89" i="9"/>
  <c r="AC88" i="9"/>
  <c r="AC87" i="9"/>
  <c r="AC86" i="9"/>
  <c r="AC85" i="9"/>
  <c r="AC84" i="9"/>
  <c r="AC83" i="9"/>
  <c r="AL80" i="9"/>
  <c r="AD80" i="9"/>
  <c r="AB90" i="9" s="1"/>
  <c r="AT80" i="9" s="1"/>
  <c r="AC76" i="9"/>
  <c r="AC75" i="9"/>
  <c r="AC74" i="9"/>
  <c r="AC73" i="9"/>
  <c r="AC72" i="9"/>
  <c r="AC71" i="9"/>
  <c r="AC70" i="9"/>
  <c r="AC69" i="9"/>
  <c r="AL66" i="9"/>
  <c r="AD66" i="9"/>
  <c r="AB75" i="9" s="1"/>
  <c r="AS66" i="9" s="1"/>
  <c r="AC59" i="9"/>
  <c r="AC58" i="9"/>
  <c r="AC57" i="9"/>
  <c r="AC56" i="9"/>
  <c r="AC55" i="9"/>
  <c r="AL52" i="9"/>
  <c r="AD52" i="9"/>
  <c r="AT52" i="9" s="1"/>
  <c r="AC51" i="9"/>
  <c r="AC65" i="9" s="1"/>
  <c r="AC79" i="9" s="1"/>
  <c r="AC93" i="9" s="1"/>
  <c r="AC107" i="9" s="1"/>
  <c r="AC121" i="9" s="1"/>
  <c r="AC135" i="9" s="1"/>
  <c r="AC149" i="9" s="1"/>
  <c r="AC163" i="9" s="1"/>
  <c r="AC177" i="9" s="1"/>
  <c r="AC191" i="9" s="1"/>
  <c r="AC205" i="9" s="1"/>
  <c r="AC219" i="9" s="1"/>
  <c r="AC233" i="9" s="1"/>
  <c r="AC247" i="9" s="1"/>
  <c r="AC261" i="9" s="1"/>
  <c r="AC275" i="9" s="1"/>
  <c r="AC289" i="9" s="1"/>
  <c r="AC303" i="9" s="1"/>
  <c r="AC317" i="9" s="1"/>
  <c r="AC331" i="9" s="1"/>
  <c r="AC345" i="9" s="1"/>
  <c r="AC359" i="9" s="1"/>
  <c r="AC373" i="9" s="1"/>
  <c r="AC387" i="9" s="1"/>
  <c r="AC401" i="9" s="1"/>
  <c r="AC415" i="9" s="1"/>
  <c r="AC429" i="9" s="1"/>
  <c r="AC443" i="9" s="1"/>
  <c r="AC457" i="9" s="1"/>
  <c r="AC471" i="9" s="1"/>
  <c r="AC485" i="9" s="1"/>
  <c r="AC499" i="9" s="1"/>
  <c r="AC513" i="9" s="1"/>
  <c r="AC527" i="9" s="1"/>
  <c r="AC541" i="9" s="1"/>
  <c r="AC555" i="9" s="1"/>
  <c r="AC569" i="9" s="1"/>
  <c r="AC583" i="9" s="1"/>
  <c r="AC597" i="9" s="1"/>
  <c r="AC611" i="9" s="1"/>
  <c r="AC625" i="9" s="1"/>
  <c r="AC639" i="9" s="1"/>
  <c r="AC653" i="9" s="1"/>
  <c r="AC667" i="9" s="1"/>
  <c r="AC681" i="9" s="1"/>
  <c r="AC695" i="9" s="1"/>
  <c r="AC709" i="9" s="1"/>
  <c r="AC723" i="9" s="1"/>
  <c r="AC737" i="9" s="1"/>
  <c r="AC751" i="9" s="1"/>
  <c r="AC765" i="9" s="1"/>
  <c r="AC779" i="9" s="1"/>
  <c r="AC793" i="9" s="1"/>
  <c r="AC807" i="9" s="1"/>
  <c r="AC821" i="9" s="1"/>
  <c r="AC835" i="9" s="1"/>
  <c r="AC849" i="9" s="1"/>
  <c r="AC863" i="9" s="1"/>
  <c r="AC877" i="9" s="1"/>
  <c r="AC891" i="9" s="1"/>
  <c r="AC905" i="9" s="1"/>
  <c r="AC919" i="9" s="1"/>
  <c r="AC933" i="9" s="1"/>
  <c r="AC947" i="9" s="1"/>
  <c r="AC961" i="9" s="1"/>
  <c r="AC975" i="9" s="1"/>
  <c r="AC989" i="9" s="1"/>
  <c r="AC1003" i="9" s="1"/>
  <c r="AC1017" i="9" s="1"/>
  <c r="AC1031" i="9" s="1"/>
  <c r="AC1045" i="9" s="1"/>
  <c r="AC1059" i="9" s="1"/>
  <c r="AC1073" i="9" s="1"/>
  <c r="AC1087" i="9" s="1"/>
  <c r="AC1101" i="9" s="1"/>
  <c r="AC1115" i="9" s="1"/>
  <c r="AC1129" i="9" s="1"/>
  <c r="AC1143" i="9" s="1"/>
  <c r="AC1157" i="9" s="1"/>
  <c r="AC1171" i="9" s="1"/>
  <c r="AC1185" i="9" s="1"/>
  <c r="AC1199" i="9" s="1"/>
  <c r="AC1213" i="9" s="1"/>
  <c r="AC1227" i="9" s="1"/>
  <c r="AC1241" i="9" s="1"/>
  <c r="AC1255" i="9" s="1"/>
  <c r="AC1269" i="9" s="1"/>
  <c r="AC1283" i="9" s="1"/>
  <c r="AC1297" i="9" s="1"/>
  <c r="AC1311" i="9" s="1"/>
  <c r="AC1325" i="9" s="1"/>
  <c r="AC1339" i="9" s="1"/>
  <c r="AC1353" i="9" s="1"/>
  <c r="AC1367" i="9" s="1"/>
  <c r="AC1381" i="9" s="1"/>
  <c r="AC1395" i="9" s="1"/>
  <c r="AC1409" i="9" s="1"/>
  <c r="AC1423" i="9" s="1"/>
  <c r="AL38" i="9"/>
  <c r="AB33" i="9"/>
  <c r="AA33" i="9" s="1"/>
  <c r="AB32" i="9"/>
  <c r="AA32" i="9" s="1"/>
  <c r="AB31" i="9"/>
  <c r="AA31" i="9"/>
  <c r="AE8" i="9"/>
  <c r="AE6" i="9"/>
  <c r="AE5" i="9"/>
  <c r="F1434" i="9"/>
  <c r="F1433" i="9"/>
  <c r="F1432" i="9"/>
  <c r="F1431" i="9"/>
  <c r="F1430" i="9"/>
  <c r="F1429" i="9"/>
  <c r="F1428" i="9"/>
  <c r="F1427" i="9"/>
  <c r="F1420" i="9"/>
  <c r="F1419" i="9"/>
  <c r="F1418" i="9"/>
  <c r="F1417" i="9"/>
  <c r="F1416" i="9"/>
  <c r="F1415" i="9"/>
  <c r="F1414" i="9"/>
  <c r="F1413" i="9"/>
  <c r="F1406" i="9"/>
  <c r="F1405" i="9"/>
  <c r="F1404" i="9"/>
  <c r="F1403" i="9"/>
  <c r="F1402" i="9"/>
  <c r="F1401" i="9"/>
  <c r="F1400" i="9"/>
  <c r="F1399" i="9"/>
  <c r="F1392" i="9"/>
  <c r="F1391" i="9"/>
  <c r="F1390" i="9"/>
  <c r="F1389" i="9"/>
  <c r="F1388" i="9"/>
  <c r="F1387" i="9"/>
  <c r="F1386" i="9"/>
  <c r="F1385" i="9"/>
  <c r="F1378" i="9"/>
  <c r="F1377" i="9"/>
  <c r="F1376" i="9"/>
  <c r="F1375" i="9"/>
  <c r="F1374" i="9"/>
  <c r="F1373" i="9"/>
  <c r="F1372" i="9"/>
  <c r="F1371" i="9"/>
  <c r="F1364" i="9"/>
  <c r="F1363" i="9"/>
  <c r="F1362" i="9"/>
  <c r="F1361" i="9"/>
  <c r="F1360" i="9"/>
  <c r="F1359" i="9"/>
  <c r="F1358" i="9"/>
  <c r="F1357" i="9"/>
  <c r="F1350" i="9"/>
  <c r="F1349" i="9"/>
  <c r="F1348" i="9"/>
  <c r="F1347" i="9"/>
  <c r="F1346" i="9"/>
  <c r="F1345" i="9"/>
  <c r="F1344" i="9"/>
  <c r="F1343" i="9"/>
  <c r="F1336" i="9"/>
  <c r="F1335" i="9"/>
  <c r="F1334" i="9"/>
  <c r="F1333" i="9"/>
  <c r="F1332" i="9"/>
  <c r="F1331" i="9"/>
  <c r="F1330" i="9"/>
  <c r="F1329" i="9"/>
  <c r="F1322" i="9"/>
  <c r="F1321" i="9"/>
  <c r="F1320" i="9"/>
  <c r="F1319" i="9"/>
  <c r="F1318" i="9"/>
  <c r="F1317" i="9"/>
  <c r="F1316" i="9"/>
  <c r="F1315" i="9"/>
  <c r="F1308" i="9"/>
  <c r="F1307" i="9"/>
  <c r="F1306" i="9"/>
  <c r="F1305" i="9"/>
  <c r="F1304" i="9"/>
  <c r="F1303" i="9"/>
  <c r="F1302" i="9"/>
  <c r="F1301" i="9"/>
  <c r="F1294" i="9"/>
  <c r="F1293" i="9"/>
  <c r="F1292" i="9"/>
  <c r="F1291" i="9"/>
  <c r="F1290" i="9"/>
  <c r="F1289" i="9"/>
  <c r="F1288" i="9"/>
  <c r="F1287" i="9"/>
  <c r="F1280" i="9"/>
  <c r="F1279" i="9"/>
  <c r="F1278" i="9"/>
  <c r="F1277" i="9"/>
  <c r="F1276" i="9"/>
  <c r="F1275" i="9"/>
  <c r="F1274" i="9"/>
  <c r="F1273" i="9"/>
  <c r="F1266" i="9"/>
  <c r="F1265" i="9"/>
  <c r="F1264" i="9"/>
  <c r="F1263" i="9"/>
  <c r="F1262" i="9"/>
  <c r="F1261" i="9"/>
  <c r="F1260" i="9"/>
  <c r="F1259" i="9"/>
  <c r="F1252" i="9"/>
  <c r="F1251" i="9"/>
  <c r="F1250" i="9"/>
  <c r="F1249" i="9"/>
  <c r="F1248" i="9"/>
  <c r="F1247" i="9"/>
  <c r="F1246" i="9"/>
  <c r="F1245" i="9"/>
  <c r="F1238" i="9"/>
  <c r="F1237" i="9"/>
  <c r="F1236" i="9"/>
  <c r="F1235" i="9"/>
  <c r="F1234" i="9"/>
  <c r="F1233" i="9"/>
  <c r="F1232" i="9"/>
  <c r="F1231" i="9"/>
  <c r="F1224" i="9"/>
  <c r="F1223" i="9"/>
  <c r="F1222" i="9"/>
  <c r="F1221" i="9"/>
  <c r="F1220" i="9"/>
  <c r="F1219" i="9"/>
  <c r="F1218" i="9"/>
  <c r="F1217" i="9"/>
  <c r="F1210" i="9"/>
  <c r="F1209" i="9"/>
  <c r="F1208" i="9"/>
  <c r="F1207" i="9"/>
  <c r="F1206" i="9"/>
  <c r="F1205" i="9"/>
  <c r="F1204" i="9"/>
  <c r="F1203" i="9"/>
  <c r="F1196" i="9"/>
  <c r="F1195" i="9"/>
  <c r="F1194" i="9"/>
  <c r="F1193" i="9"/>
  <c r="F1192" i="9"/>
  <c r="F1191" i="9"/>
  <c r="F1190" i="9"/>
  <c r="F1189" i="9"/>
  <c r="F1182" i="9"/>
  <c r="F1181" i="9"/>
  <c r="F1180" i="9"/>
  <c r="F1179" i="9"/>
  <c r="F1178" i="9"/>
  <c r="F1177" i="9"/>
  <c r="F1176" i="9"/>
  <c r="F1175" i="9"/>
  <c r="F1168" i="9"/>
  <c r="F1167" i="9"/>
  <c r="F1166" i="9"/>
  <c r="F1165" i="9"/>
  <c r="F1164" i="9"/>
  <c r="F1163" i="9"/>
  <c r="F1162" i="9"/>
  <c r="F1161" i="9"/>
  <c r="F1154" i="9"/>
  <c r="F1153" i="9"/>
  <c r="F1152" i="9"/>
  <c r="F1151" i="9"/>
  <c r="F1150" i="9"/>
  <c r="F1149" i="9"/>
  <c r="F1148" i="9"/>
  <c r="F1147" i="9"/>
  <c r="F1140" i="9"/>
  <c r="F1139" i="9"/>
  <c r="F1138" i="9"/>
  <c r="F1137" i="9"/>
  <c r="F1136" i="9"/>
  <c r="F1135" i="9"/>
  <c r="F1134" i="9"/>
  <c r="F1133" i="9"/>
  <c r="F1126" i="9"/>
  <c r="F1125" i="9"/>
  <c r="F1124" i="9"/>
  <c r="F1123" i="9"/>
  <c r="F1122" i="9"/>
  <c r="F1121" i="9"/>
  <c r="F1120" i="9"/>
  <c r="F1119" i="9"/>
  <c r="F1112" i="9"/>
  <c r="F1111" i="9"/>
  <c r="F1110" i="9"/>
  <c r="F1109" i="9"/>
  <c r="F1108" i="9"/>
  <c r="F1107" i="9"/>
  <c r="F1106" i="9"/>
  <c r="F1105" i="9"/>
  <c r="F1098" i="9"/>
  <c r="F1097" i="9"/>
  <c r="F1096" i="9"/>
  <c r="F1095" i="9"/>
  <c r="F1094" i="9"/>
  <c r="F1093" i="9"/>
  <c r="F1092" i="9"/>
  <c r="F1091" i="9"/>
  <c r="F1084" i="9"/>
  <c r="F1083" i="9"/>
  <c r="F1082" i="9"/>
  <c r="F1081" i="9"/>
  <c r="F1080" i="9"/>
  <c r="F1079" i="9"/>
  <c r="F1078" i="9"/>
  <c r="F1077" i="9"/>
  <c r="F1070" i="9"/>
  <c r="F1069" i="9"/>
  <c r="F1068" i="9"/>
  <c r="F1067" i="9"/>
  <c r="F1066" i="9"/>
  <c r="F1065" i="9"/>
  <c r="F1064" i="9"/>
  <c r="F1063" i="9"/>
  <c r="F1056" i="9"/>
  <c r="F1055" i="9"/>
  <c r="F1054" i="9"/>
  <c r="F1053" i="9"/>
  <c r="F1052" i="9"/>
  <c r="F1051" i="9"/>
  <c r="F1050" i="9"/>
  <c r="F1049" i="9"/>
  <c r="F1042" i="9"/>
  <c r="F1041" i="9"/>
  <c r="F1040" i="9"/>
  <c r="F1039" i="9"/>
  <c r="F1038" i="9"/>
  <c r="F1037" i="9"/>
  <c r="F1036" i="9"/>
  <c r="F1035" i="9"/>
  <c r="F1028" i="9"/>
  <c r="F1027" i="9"/>
  <c r="F1026" i="9"/>
  <c r="F1025" i="9"/>
  <c r="F1024" i="9"/>
  <c r="F1023" i="9"/>
  <c r="F1022" i="9"/>
  <c r="F1021" i="9"/>
  <c r="F1014" i="9"/>
  <c r="F1013" i="9"/>
  <c r="F1012" i="9"/>
  <c r="F1011" i="9"/>
  <c r="F1010" i="9"/>
  <c r="F1009" i="9"/>
  <c r="F1008" i="9"/>
  <c r="F1007" i="9"/>
  <c r="F1000" i="9"/>
  <c r="F999" i="9"/>
  <c r="F998" i="9"/>
  <c r="F997" i="9"/>
  <c r="F996" i="9"/>
  <c r="F995" i="9"/>
  <c r="F994" i="9"/>
  <c r="F993" i="9"/>
  <c r="F986" i="9"/>
  <c r="F985" i="9"/>
  <c r="F984" i="9"/>
  <c r="F983" i="9"/>
  <c r="F982" i="9"/>
  <c r="F981" i="9"/>
  <c r="F980" i="9"/>
  <c r="F979" i="9"/>
  <c r="F972" i="9"/>
  <c r="F971" i="9"/>
  <c r="F970" i="9"/>
  <c r="F969" i="9"/>
  <c r="F968" i="9"/>
  <c r="F967" i="9"/>
  <c r="F966" i="9"/>
  <c r="F965" i="9"/>
  <c r="F958" i="9"/>
  <c r="F957" i="9"/>
  <c r="F956" i="9"/>
  <c r="F955" i="9"/>
  <c r="F954" i="9"/>
  <c r="F953" i="9"/>
  <c r="F952" i="9"/>
  <c r="F951" i="9"/>
  <c r="F944" i="9"/>
  <c r="F943" i="9"/>
  <c r="F942" i="9"/>
  <c r="F941" i="9"/>
  <c r="F940" i="9"/>
  <c r="F939" i="9"/>
  <c r="F938" i="9"/>
  <c r="F937" i="9"/>
  <c r="F930" i="9"/>
  <c r="F929" i="9"/>
  <c r="F928" i="9"/>
  <c r="F927" i="9"/>
  <c r="F926" i="9"/>
  <c r="F925" i="9"/>
  <c r="F924" i="9"/>
  <c r="F923" i="9"/>
  <c r="F916" i="9"/>
  <c r="F915" i="9"/>
  <c r="F914" i="9"/>
  <c r="F913" i="9"/>
  <c r="F912" i="9"/>
  <c r="F911" i="9"/>
  <c r="F910" i="9"/>
  <c r="F909" i="9"/>
  <c r="F902" i="9"/>
  <c r="F901" i="9"/>
  <c r="F900" i="9"/>
  <c r="F899" i="9"/>
  <c r="F898" i="9"/>
  <c r="F897" i="9"/>
  <c r="F896" i="9"/>
  <c r="F895" i="9"/>
  <c r="F888" i="9"/>
  <c r="F887" i="9"/>
  <c r="F886" i="9"/>
  <c r="F885" i="9"/>
  <c r="F884" i="9"/>
  <c r="F883" i="9"/>
  <c r="F882" i="9"/>
  <c r="F881" i="9"/>
  <c r="F874" i="9"/>
  <c r="F873" i="9"/>
  <c r="F872" i="9"/>
  <c r="F871" i="9"/>
  <c r="F870" i="9"/>
  <c r="F869" i="9"/>
  <c r="F868" i="9"/>
  <c r="F867" i="9"/>
  <c r="F860" i="9"/>
  <c r="F859" i="9"/>
  <c r="F858" i="9"/>
  <c r="F857" i="9"/>
  <c r="F856" i="9"/>
  <c r="F855" i="9"/>
  <c r="F854" i="9"/>
  <c r="F853" i="9"/>
  <c r="F846" i="9"/>
  <c r="F845" i="9"/>
  <c r="F844" i="9"/>
  <c r="F843" i="9"/>
  <c r="F842" i="9"/>
  <c r="F841" i="9"/>
  <c r="F840" i="9"/>
  <c r="F839" i="9"/>
  <c r="F832" i="9"/>
  <c r="F831" i="9"/>
  <c r="F830" i="9"/>
  <c r="F829" i="9"/>
  <c r="F828" i="9"/>
  <c r="F827" i="9"/>
  <c r="F826" i="9"/>
  <c r="F825" i="9"/>
  <c r="F818" i="9"/>
  <c r="F817" i="9"/>
  <c r="F816" i="9"/>
  <c r="F815" i="9"/>
  <c r="F814" i="9"/>
  <c r="F813" i="9"/>
  <c r="F812" i="9"/>
  <c r="F811" i="9"/>
  <c r="F804" i="9"/>
  <c r="F803" i="9"/>
  <c r="F802" i="9"/>
  <c r="F801" i="9"/>
  <c r="F800" i="9"/>
  <c r="F799" i="9"/>
  <c r="F798" i="9"/>
  <c r="F797" i="9"/>
  <c r="F790" i="9"/>
  <c r="F789" i="9"/>
  <c r="F788" i="9"/>
  <c r="F787" i="9"/>
  <c r="F786" i="9"/>
  <c r="F785" i="9"/>
  <c r="F784" i="9"/>
  <c r="F783" i="9"/>
  <c r="F776" i="9"/>
  <c r="F775" i="9"/>
  <c r="F774" i="9"/>
  <c r="F773" i="9"/>
  <c r="F772" i="9"/>
  <c r="F771" i="9"/>
  <c r="F770" i="9"/>
  <c r="F769" i="9"/>
  <c r="F762" i="9"/>
  <c r="F761" i="9"/>
  <c r="F760" i="9"/>
  <c r="F759" i="9"/>
  <c r="F758" i="9"/>
  <c r="F757" i="9"/>
  <c r="F756" i="9"/>
  <c r="F755" i="9"/>
  <c r="F748" i="9"/>
  <c r="F747" i="9"/>
  <c r="F746" i="9"/>
  <c r="F745" i="9"/>
  <c r="F744" i="9"/>
  <c r="F743" i="9"/>
  <c r="F742" i="9"/>
  <c r="F741" i="9"/>
  <c r="F734" i="9"/>
  <c r="F733" i="9"/>
  <c r="F732" i="9"/>
  <c r="F731" i="9"/>
  <c r="F730" i="9"/>
  <c r="F729" i="9"/>
  <c r="F728" i="9"/>
  <c r="F727" i="9"/>
  <c r="F720" i="9"/>
  <c r="F719" i="9"/>
  <c r="F718" i="9"/>
  <c r="F717" i="9"/>
  <c r="F716" i="9"/>
  <c r="F715" i="9"/>
  <c r="F714" i="9"/>
  <c r="F713" i="9"/>
  <c r="F706" i="9"/>
  <c r="F705" i="9"/>
  <c r="F704" i="9"/>
  <c r="F703" i="9"/>
  <c r="F702" i="9"/>
  <c r="F701" i="9"/>
  <c r="F700" i="9"/>
  <c r="F699" i="9"/>
  <c r="F692" i="9"/>
  <c r="F691" i="9"/>
  <c r="F690" i="9"/>
  <c r="F689" i="9"/>
  <c r="F688" i="9"/>
  <c r="F687" i="9"/>
  <c r="F686" i="9"/>
  <c r="F685" i="9"/>
  <c r="F678" i="9"/>
  <c r="F677" i="9"/>
  <c r="F676" i="9"/>
  <c r="F675" i="9"/>
  <c r="F674" i="9"/>
  <c r="F673" i="9"/>
  <c r="F672" i="9"/>
  <c r="F671" i="9"/>
  <c r="F664" i="9"/>
  <c r="F663" i="9"/>
  <c r="F662" i="9"/>
  <c r="F661" i="9"/>
  <c r="F660" i="9"/>
  <c r="F659" i="9"/>
  <c r="F658" i="9"/>
  <c r="F657" i="9"/>
  <c r="F650" i="9"/>
  <c r="F649" i="9"/>
  <c r="F648" i="9"/>
  <c r="F647" i="9"/>
  <c r="F646" i="9"/>
  <c r="F645" i="9"/>
  <c r="F644" i="9"/>
  <c r="F643" i="9"/>
  <c r="F636" i="9"/>
  <c r="F635" i="9"/>
  <c r="F634" i="9"/>
  <c r="F633" i="9"/>
  <c r="F632" i="9"/>
  <c r="F631" i="9"/>
  <c r="F630" i="9"/>
  <c r="F629" i="9"/>
  <c r="F622" i="9"/>
  <c r="F621" i="9"/>
  <c r="F620" i="9"/>
  <c r="F619" i="9"/>
  <c r="F618" i="9"/>
  <c r="F617" i="9"/>
  <c r="F616" i="9"/>
  <c r="F615" i="9"/>
  <c r="F608" i="9"/>
  <c r="F607" i="9"/>
  <c r="F606" i="9"/>
  <c r="F605" i="9"/>
  <c r="F604" i="9"/>
  <c r="F603" i="9"/>
  <c r="F602" i="9"/>
  <c r="F601" i="9"/>
  <c r="F594" i="9"/>
  <c r="F593" i="9"/>
  <c r="F592" i="9"/>
  <c r="F591" i="9"/>
  <c r="F590" i="9"/>
  <c r="F589" i="9"/>
  <c r="F588" i="9"/>
  <c r="F587" i="9"/>
  <c r="F580" i="9"/>
  <c r="F579" i="9"/>
  <c r="F578" i="9"/>
  <c r="F577" i="9"/>
  <c r="F576" i="9"/>
  <c r="F575" i="9"/>
  <c r="F574" i="9"/>
  <c r="F573" i="9"/>
  <c r="F566" i="9"/>
  <c r="F565" i="9"/>
  <c r="F564" i="9"/>
  <c r="F563" i="9"/>
  <c r="F562" i="9"/>
  <c r="F561" i="9"/>
  <c r="F560" i="9"/>
  <c r="F559" i="9"/>
  <c r="F552" i="9"/>
  <c r="F551" i="9"/>
  <c r="F550" i="9"/>
  <c r="F549" i="9"/>
  <c r="F548" i="9"/>
  <c r="F547" i="9"/>
  <c r="F546" i="9"/>
  <c r="F545" i="9"/>
  <c r="F538" i="9"/>
  <c r="F537" i="9"/>
  <c r="F536" i="9"/>
  <c r="F535" i="9"/>
  <c r="F534" i="9"/>
  <c r="F533" i="9"/>
  <c r="F532" i="9"/>
  <c r="F531" i="9"/>
  <c r="F524" i="9"/>
  <c r="F523" i="9"/>
  <c r="F522" i="9"/>
  <c r="F521" i="9"/>
  <c r="F520" i="9"/>
  <c r="F519" i="9"/>
  <c r="F518" i="9"/>
  <c r="F517" i="9"/>
  <c r="F510" i="9"/>
  <c r="F509" i="9"/>
  <c r="F508" i="9"/>
  <c r="F507" i="9"/>
  <c r="F506" i="9"/>
  <c r="F505" i="9"/>
  <c r="F504" i="9"/>
  <c r="F503" i="9"/>
  <c r="F496" i="9"/>
  <c r="F495" i="9"/>
  <c r="F494" i="9"/>
  <c r="F493" i="9"/>
  <c r="F492" i="9"/>
  <c r="F491" i="9"/>
  <c r="F490" i="9"/>
  <c r="F489" i="9"/>
  <c r="F482" i="9"/>
  <c r="F481" i="9"/>
  <c r="F480" i="9"/>
  <c r="F479" i="9"/>
  <c r="F478" i="9"/>
  <c r="F477" i="9"/>
  <c r="F476" i="9"/>
  <c r="F475" i="9"/>
  <c r="F468" i="9"/>
  <c r="F467" i="9"/>
  <c r="F466" i="9"/>
  <c r="F465" i="9"/>
  <c r="F464" i="9"/>
  <c r="F463" i="9"/>
  <c r="F462" i="9"/>
  <c r="F461" i="9"/>
  <c r="F454" i="9"/>
  <c r="F453" i="9"/>
  <c r="F452" i="9"/>
  <c r="F451" i="9"/>
  <c r="F450" i="9"/>
  <c r="F449" i="9"/>
  <c r="F448" i="9"/>
  <c r="F447" i="9"/>
  <c r="F440" i="9"/>
  <c r="F439" i="9"/>
  <c r="F438" i="9"/>
  <c r="F437" i="9"/>
  <c r="F436" i="9"/>
  <c r="F435" i="9"/>
  <c r="F434" i="9"/>
  <c r="F433" i="9"/>
  <c r="F426" i="9"/>
  <c r="F425" i="9"/>
  <c r="F424" i="9"/>
  <c r="F423" i="9"/>
  <c r="F422" i="9"/>
  <c r="F421" i="9"/>
  <c r="F420" i="9"/>
  <c r="F419" i="9"/>
  <c r="F412" i="9"/>
  <c r="F411" i="9"/>
  <c r="F410" i="9"/>
  <c r="F409" i="9"/>
  <c r="F408" i="9"/>
  <c r="F407" i="9"/>
  <c r="F406" i="9"/>
  <c r="F405" i="9"/>
  <c r="F398" i="9"/>
  <c r="F397" i="9"/>
  <c r="F396" i="9"/>
  <c r="F395" i="9"/>
  <c r="F394" i="9"/>
  <c r="F393" i="9"/>
  <c r="F392" i="9"/>
  <c r="F391" i="9"/>
  <c r="F384" i="9"/>
  <c r="F383" i="9"/>
  <c r="F382" i="9"/>
  <c r="F381" i="9"/>
  <c r="F380" i="9"/>
  <c r="F379" i="9"/>
  <c r="F378" i="9"/>
  <c r="F377" i="9"/>
  <c r="F370" i="9"/>
  <c r="F369" i="9"/>
  <c r="F368" i="9"/>
  <c r="F367" i="9"/>
  <c r="F366" i="9"/>
  <c r="F365" i="9"/>
  <c r="F364" i="9"/>
  <c r="F363" i="9"/>
  <c r="F356" i="9"/>
  <c r="F355" i="9"/>
  <c r="F354" i="9"/>
  <c r="F353" i="9"/>
  <c r="F352" i="9"/>
  <c r="F351" i="9"/>
  <c r="F350" i="9"/>
  <c r="F349" i="9"/>
  <c r="F342" i="9"/>
  <c r="F341" i="9"/>
  <c r="F340" i="9"/>
  <c r="F339" i="9"/>
  <c r="F338" i="9"/>
  <c r="F337" i="9"/>
  <c r="F336" i="9"/>
  <c r="F335" i="9"/>
  <c r="F328" i="9"/>
  <c r="F327" i="9"/>
  <c r="F326" i="9"/>
  <c r="F325" i="9"/>
  <c r="F324" i="9"/>
  <c r="F323" i="9"/>
  <c r="F322" i="9"/>
  <c r="F321" i="9"/>
  <c r="F314" i="9"/>
  <c r="F313" i="9"/>
  <c r="F312" i="9"/>
  <c r="F311" i="9"/>
  <c r="F310" i="9"/>
  <c r="F309" i="9"/>
  <c r="F308" i="9"/>
  <c r="F307" i="9"/>
  <c r="F300" i="9"/>
  <c r="F299" i="9"/>
  <c r="F298" i="9"/>
  <c r="F297" i="9"/>
  <c r="F296" i="9"/>
  <c r="F295" i="9"/>
  <c r="F294" i="9"/>
  <c r="F293" i="9"/>
  <c r="F286" i="9"/>
  <c r="F285" i="9"/>
  <c r="F284" i="9"/>
  <c r="F283" i="9"/>
  <c r="F282" i="9"/>
  <c r="F281" i="9"/>
  <c r="F280" i="9"/>
  <c r="F279" i="9"/>
  <c r="F272" i="9"/>
  <c r="F271" i="9"/>
  <c r="F270" i="9"/>
  <c r="F269" i="9"/>
  <c r="F268" i="9"/>
  <c r="F267" i="9"/>
  <c r="F266" i="9"/>
  <c r="F265" i="9"/>
  <c r="F258" i="9"/>
  <c r="F257" i="9"/>
  <c r="F256" i="9"/>
  <c r="F255" i="9"/>
  <c r="F254" i="9"/>
  <c r="F253" i="9"/>
  <c r="F252" i="9"/>
  <c r="F251" i="9"/>
  <c r="F244" i="9"/>
  <c r="F243" i="9"/>
  <c r="F242" i="9"/>
  <c r="F241" i="9"/>
  <c r="F240" i="9"/>
  <c r="F239" i="9"/>
  <c r="F238" i="9"/>
  <c r="F237" i="9"/>
  <c r="F230" i="9"/>
  <c r="F229" i="9"/>
  <c r="F228" i="9"/>
  <c r="F227" i="9"/>
  <c r="F226" i="9"/>
  <c r="F225" i="9"/>
  <c r="F224" i="9"/>
  <c r="F223" i="9"/>
  <c r="F216" i="9"/>
  <c r="F215" i="9"/>
  <c r="F214" i="9"/>
  <c r="F213" i="9"/>
  <c r="F212" i="9"/>
  <c r="F211" i="9"/>
  <c r="F210" i="9"/>
  <c r="F209" i="9"/>
  <c r="F202" i="9"/>
  <c r="F201" i="9"/>
  <c r="F200" i="9"/>
  <c r="F199" i="9"/>
  <c r="F198" i="9"/>
  <c r="F197" i="9"/>
  <c r="F196" i="9"/>
  <c r="F195" i="9"/>
  <c r="F188" i="9"/>
  <c r="F187" i="9"/>
  <c r="F186" i="9"/>
  <c r="F185" i="9"/>
  <c r="F184" i="9"/>
  <c r="F183" i="9"/>
  <c r="F182" i="9"/>
  <c r="F181" i="9"/>
  <c r="F174" i="9"/>
  <c r="F173" i="9"/>
  <c r="F172" i="9"/>
  <c r="F171" i="9"/>
  <c r="F170" i="9"/>
  <c r="F169" i="9"/>
  <c r="F168" i="9"/>
  <c r="F167" i="9"/>
  <c r="F160" i="9"/>
  <c r="F159" i="9"/>
  <c r="F158" i="9"/>
  <c r="F157" i="9"/>
  <c r="F156" i="9"/>
  <c r="F155" i="9"/>
  <c r="F154" i="9"/>
  <c r="F153" i="9"/>
  <c r="F146" i="9"/>
  <c r="F145" i="9"/>
  <c r="F144" i="9"/>
  <c r="F143" i="9"/>
  <c r="F142" i="9"/>
  <c r="F141" i="9"/>
  <c r="F140" i="9"/>
  <c r="F139" i="9"/>
  <c r="F132" i="9"/>
  <c r="F131" i="9"/>
  <c r="F130" i="9"/>
  <c r="F129" i="9"/>
  <c r="F128" i="9"/>
  <c r="F127" i="9"/>
  <c r="F126" i="9"/>
  <c r="F125" i="9"/>
  <c r="F118" i="9"/>
  <c r="F117" i="9"/>
  <c r="F116" i="9"/>
  <c r="F115" i="9"/>
  <c r="F114" i="9"/>
  <c r="F113" i="9"/>
  <c r="F112" i="9"/>
  <c r="F111" i="9"/>
  <c r="F104" i="9"/>
  <c r="F103" i="9"/>
  <c r="F102" i="9"/>
  <c r="F101" i="9"/>
  <c r="F100" i="9"/>
  <c r="F99" i="9"/>
  <c r="F98" i="9"/>
  <c r="F97" i="9"/>
  <c r="F90" i="9"/>
  <c r="F89" i="9"/>
  <c r="F88" i="9"/>
  <c r="F87" i="9"/>
  <c r="F86" i="9"/>
  <c r="F85" i="9"/>
  <c r="F84" i="9"/>
  <c r="F83" i="9"/>
  <c r="F76" i="9"/>
  <c r="F75" i="9"/>
  <c r="F74" i="9"/>
  <c r="F73" i="9"/>
  <c r="F72" i="9"/>
  <c r="F71" i="9"/>
  <c r="F70" i="9"/>
  <c r="F69" i="9"/>
  <c r="F59" i="9"/>
  <c r="F58" i="9"/>
  <c r="F57" i="9"/>
  <c r="F56" i="9"/>
  <c r="F55" i="9"/>
  <c r="F48" i="9"/>
  <c r="F47" i="9"/>
  <c r="F46" i="9"/>
  <c r="F45" i="9"/>
  <c r="F44" i="9"/>
  <c r="F43" i="9"/>
  <c r="F42" i="9"/>
  <c r="F41" i="9"/>
  <c r="E31" i="9"/>
  <c r="D31" i="9" s="1"/>
  <c r="E32" i="9"/>
  <c r="D32" i="9" s="1"/>
  <c r="E33" i="9"/>
  <c r="D33" i="9" s="1"/>
  <c r="O52" i="9"/>
  <c r="G66" i="9"/>
  <c r="E69" i="9" s="1"/>
  <c r="P66" i="9" s="1"/>
  <c r="O66" i="9"/>
  <c r="G80" i="9"/>
  <c r="E89" i="9" s="1"/>
  <c r="V80" i="9" s="1"/>
  <c r="O80" i="9"/>
  <c r="G94" i="9"/>
  <c r="E100" i="9" s="1"/>
  <c r="S94" i="9" s="1"/>
  <c r="O94" i="9"/>
  <c r="G108" i="9"/>
  <c r="E111" i="9" s="1"/>
  <c r="P108" i="9" s="1"/>
  <c r="O108" i="9"/>
  <c r="G122" i="9"/>
  <c r="E126" i="9" s="1"/>
  <c r="Q122" i="9" s="1"/>
  <c r="O122" i="9"/>
  <c r="G136" i="9"/>
  <c r="E144" i="9" s="1"/>
  <c r="U136" i="9" s="1"/>
  <c r="O136" i="9"/>
  <c r="G150" i="9"/>
  <c r="E158" i="9" s="1"/>
  <c r="U150" i="9" s="1"/>
  <c r="O150" i="9"/>
  <c r="G164" i="9"/>
  <c r="E173" i="9" s="1"/>
  <c r="V164" i="9" s="1"/>
  <c r="O164" i="9"/>
  <c r="G178" i="9"/>
  <c r="E183" i="9" s="1"/>
  <c r="R178" i="9" s="1"/>
  <c r="O178" i="9"/>
  <c r="G192" i="9"/>
  <c r="E201" i="9" s="1"/>
  <c r="V192" i="9" s="1"/>
  <c r="O192" i="9"/>
  <c r="G206" i="9"/>
  <c r="O206" i="9"/>
  <c r="AU206" i="9"/>
  <c r="G220" i="9"/>
  <c r="E230" i="9" s="1"/>
  <c r="W220" i="9" s="1"/>
  <c r="O220" i="9"/>
  <c r="G234" i="9"/>
  <c r="O234" i="9"/>
  <c r="G248" i="9"/>
  <c r="E251" i="9" s="1"/>
  <c r="P248" i="9" s="1"/>
  <c r="O248" i="9"/>
  <c r="G262" i="9"/>
  <c r="O262" i="9"/>
  <c r="G276" i="9"/>
  <c r="E283" i="9" s="1"/>
  <c r="T276" i="9" s="1"/>
  <c r="O276" i="9"/>
  <c r="G290" i="9"/>
  <c r="O290" i="9"/>
  <c r="G304" i="9"/>
  <c r="E307" i="9" s="1"/>
  <c r="P304" i="9" s="1"/>
  <c r="O304" i="9"/>
  <c r="G318" i="9"/>
  <c r="E327" i="9" s="1"/>
  <c r="V318" i="9" s="1"/>
  <c r="O318" i="9"/>
  <c r="G332" i="9"/>
  <c r="E336" i="9" s="1"/>
  <c r="Q332" i="9" s="1"/>
  <c r="O332" i="9"/>
  <c r="G346" i="9"/>
  <c r="O346" i="9"/>
  <c r="G360" i="9"/>
  <c r="E367" i="9" s="1"/>
  <c r="T360" i="9" s="1"/>
  <c r="O360" i="9"/>
  <c r="G374" i="9"/>
  <c r="E383" i="9" s="1"/>
  <c r="V374" i="9" s="1"/>
  <c r="O374" i="9"/>
  <c r="G388" i="9"/>
  <c r="E391" i="9" s="1"/>
  <c r="P388" i="9" s="1"/>
  <c r="O388" i="9"/>
  <c r="G402" i="9"/>
  <c r="O402" i="9"/>
  <c r="G416" i="9"/>
  <c r="E426" i="9" s="1"/>
  <c r="W416" i="9" s="1"/>
  <c r="O416" i="9"/>
  <c r="G430" i="9"/>
  <c r="E439" i="9" s="1"/>
  <c r="V430" i="9" s="1"/>
  <c r="O430" i="9"/>
  <c r="G444" i="9"/>
  <c r="E450" i="9" s="1"/>
  <c r="S444" i="9" s="1"/>
  <c r="O444" i="9"/>
  <c r="G458" i="9"/>
  <c r="E465" i="9" s="1"/>
  <c r="T458" i="9" s="1"/>
  <c r="O458" i="9"/>
  <c r="G472" i="9"/>
  <c r="E477" i="9" s="1"/>
  <c r="R472" i="9" s="1"/>
  <c r="O472" i="9"/>
  <c r="G486" i="9"/>
  <c r="O486" i="9"/>
  <c r="G500" i="9"/>
  <c r="E503" i="9" s="1"/>
  <c r="P500" i="9" s="1"/>
  <c r="O500" i="9"/>
  <c r="G514" i="9"/>
  <c r="E517" i="9" s="1"/>
  <c r="P514" i="9" s="1"/>
  <c r="O514" i="9"/>
  <c r="G528" i="9"/>
  <c r="E536" i="9" s="1"/>
  <c r="U528" i="9" s="1"/>
  <c r="O528" i="9"/>
  <c r="G542" i="9"/>
  <c r="O542" i="9"/>
  <c r="G556" i="9"/>
  <c r="E566" i="9" s="1"/>
  <c r="W556" i="9" s="1"/>
  <c r="O556" i="9"/>
  <c r="G570" i="9"/>
  <c r="O570" i="9"/>
  <c r="G584" i="9"/>
  <c r="E593" i="9" s="1"/>
  <c r="V584" i="9" s="1"/>
  <c r="O584" i="9"/>
  <c r="G598" i="9"/>
  <c r="E605" i="9" s="1"/>
  <c r="T598" i="9" s="1"/>
  <c r="O598" i="9"/>
  <c r="G612" i="9"/>
  <c r="E615" i="9" s="1"/>
  <c r="P612" i="9" s="1"/>
  <c r="O612" i="9"/>
  <c r="G626" i="9"/>
  <c r="E633" i="9" s="1"/>
  <c r="T626" i="9" s="1"/>
  <c r="O626" i="9"/>
  <c r="G640" i="9"/>
  <c r="O640" i="9"/>
  <c r="G654" i="9"/>
  <c r="E657" i="9" s="1"/>
  <c r="P654" i="9" s="1"/>
  <c r="O654" i="9"/>
  <c r="G668" i="9"/>
  <c r="E674" i="9" s="1"/>
  <c r="S668" i="9" s="1"/>
  <c r="O668" i="9"/>
  <c r="G682" i="9"/>
  <c r="E687" i="9" s="1"/>
  <c r="R682" i="9" s="1"/>
  <c r="O682" i="9"/>
  <c r="G696" i="9"/>
  <c r="E700" i="9" s="1"/>
  <c r="Q696" i="9" s="1"/>
  <c r="O696" i="9"/>
  <c r="G710" i="9"/>
  <c r="E715" i="9" s="1"/>
  <c r="R710" i="9" s="1"/>
  <c r="O710" i="9"/>
  <c r="G724" i="9"/>
  <c r="E728" i="9" s="1"/>
  <c r="Q724" i="9" s="1"/>
  <c r="O724" i="9"/>
  <c r="G738" i="9"/>
  <c r="O738" i="9"/>
  <c r="G752" i="9"/>
  <c r="O752" i="9"/>
  <c r="G766" i="9"/>
  <c r="E771" i="9" s="1"/>
  <c r="R766" i="9" s="1"/>
  <c r="O766" i="9"/>
  <c r="G780" i="9"/>
  <c r="E786" i="9" s="1"/>
  <c r="S780" i="9" s="1"/>
  <c r="O780" i="9"/>
  <c r="G794" i="9"/>
  <c r="E797" i="9" s="1"/>
  <c r="P794" i="9" s="1"/>
  <c r="O794" i="9"/>
  <c r="G808" i="9"/>
  <c r="O808" i="9"/>
  <c r="G822" i="9"/>
  <c r="O822" i="9"/>
  <c r="G836" i="9"/>
  <c r="E841" i="9" s="1"/>
  <c r="R836" i="9" s="1"/>
  <c r="O836" i="9"/>
  <c r="G850" i="9"/>
  <c r="E855" i="9" s="1"/>
  <c r="R850" i="9" s="1"/>
  <c r="O850" i="9"/>
  <c r="G864" i="9"/>
  <c r="E871" i="9" s="1"/>
  <c r="T864" i="9" s="1"/>
  <c r="O864" i="9"/>
  <c r="G878" i="9"/>
  <c r="E885" i="9" s="1"/>
  <c r="T878" i="9" s="1"/>
  <c r="O878" i="9"/>
  <c r="G892" i="9"/>
  <c r="E895" i="9" s="1"/>
  <c r="P892" i="9" s="1"/>
  <c r="O892" i="9"/>
  <c r="G906" i="9"/>
  <c r="E909" i="9" s="1"/>
  <c r="P906" i="9" s="1"/>
  <c r="O906" i="9"/>
  <c r="G920" i="9"/>
  <c r="E925" i="9" s="1"/>
  <c r="R920" i="9" s="1"/>
  <c r="O920" i="9"/>
  <c r="G934" i="9"/>
  <c r="E943" i="9" s="1"/>
  <c r="V934" i="9" s="1"/>
  <c r="O934" i="9"/>
  <c r="G948" i="9"/>
  <c r="E953" i="9" s="1"/>
  <c r="R948" i="9" s="1"/>
  <c r="O948" i="9"/>
  <c r="G962" i="9"/>
  <c r="E969" i="9" s="1"/>
  <c r="T962" i="9" s="1"/>
  <c r="O962" i="9"/>
  <c r="G976" i="9"/>
  <c r="E981" i="9" s="1"/>
  <c r="R976" i="9" s="1"/>
  <c r="O976" i="9"/>
  <c r="G990" i="9"/>
  <c r="E996" i="9" s="1"/>
  <c r="S990" i="9" s="1"/>
  <c r="O990" i="9"/>
  <c r="G1004" i="9"/>
  <c r="E1013" i="9" s="1"/>
  <c r="V1004" i="9" s="1"/>
  <c r="O1004" i="9"/>
  <c r="G1018" i="9"/>
  <c r="E1025" i="9" s="1"/>
  <c r="T1018" i="9" s="1"/>
  <c r="O1018" i="9"/>
  <c r="G1032" i="9"/>
  <c r="E1039" i="9" s="1"/>
  <c r="T1032" i="9" s="1"/>
  <c r="O1032" i="9"/>
  <c r="G1046" i="9"/>
  <c r="E1050" i="9" s="1"/>
  <c r="Q1046" i="9" s="1"/>
  <c r="O1046" i="9"/>
  <c r="G1060" i="9"/>
  <c r="E1067" i="9" s="1"/>
  <c r="T1060" i="9" s="1"/>
  <c r="O1060" i="9"/>
  <c r="G1074" i="9"/>
  <c r="E1083" i="9" s="1"/>
  <c r="V1074" i="9" s="1"/>
  <c r="O1074" i="9"/>
  <c r="G1088" i="9"/>
  <c r="E1091" i="9" s="1"/>
  <c r="P1088" i="9" s="1"/>
  <c r="O1088" i="9"/>
  <c r="G1102" i="9"/>
  <c r="E1109" i="9" s="1"/>
  <c r="T1102" i="9" s="1"/>
  <c r="O1102" i="9"/>
  <c r="G1116" i="9"/>
  <c r="E1119" i="9" s="1"/>
  <c r="P1116" i="9" s="1"/>
  <c r="O1116" i="9"/>
  <c r="G1130" i="9"/>
  <c r="E1137" i="9" s="1"/>
  <c r="T1130" i="9" s="1"/>
  <c r="O1130" i="9"/>
  <c r="G1144" i="9"/>
  <c r="O1144" i="9"/>
  <c r="G1158" i="9"/>
  <c r="E1166" i="9" s="1"/>
  <c r="U1158" i="9" s="1"/>
  <c r="O1158" i="9"/>
  <c r="G1172" i="9"/>
  <c r="E1178" i="9" s="1"/>
  <c r="S1172" i="9" s="1"/>
  <c r="O1172" i="9"/>
  <c r="G1186" i="9"/>
  <c r="E1194" i="9" s="1"/>
  <c r="U1186" i="9" s="1"/>
  <c r="O1186" i="9"/>
  <c r="G1200" i="9"/>
  <c r="E1205" i="9" s="1"/>
  <c r="R1200" i="9" s="1"/>
  <c r="O1200" i="9"/>
  <c r="G1214" i="9"/>
  <c r="E1218" i="9" s="1"/>
  <c r="Q1214" i="9" s="1"/>
  <c r="O1214" i="9"/>
  <c r="G1228" i="9"/>
  <c r="E1236" i="9" s="1"/>
  <c r="U1228" i="9" s="1"/>
  <c r="O1228" i="9"/>
  <c r="G1242" i="9"/>
  <c r="E1247" i="9" s="1"/>
  <c r="R1242" i="9" s="1"/>
  <c r="O1242" i="9"/>
  <c r="G1256" i="9"/>
  <c r="E1259" i="9" s="1"/>
  <c r="P1256" i="9" s="1"/>
  <c r="O1256" i="9"/>
  <c r="G1270" i="9"/>
  <c r="E1276" i="9" s="1"/>
  <c r="S1270" i="9" s="1"/>
  <c r="O1270" i="9"/>
  <c r="G1284" i="9"/>
  <c r="E1287" i="9" s="1"/>
  <c r="P1284" i="9" s="1"/>
  <c r="O1284" i="9"/>
  <c r="G1298" i="9"/>
  <c r="O1298" i="9"/>
  <c r="G1312" i="9"/>
  <c r="E1321" i="9" s="1"/>
  <c r="V1312" i="9" s="1"/>
  <c r="O1312" i="9"/>
  <c r="G1326" i="9"/>
  <c r="E1330" i="9" s="1"/>
  <c r="Q1326" i="9" s="1"/>
  <c r="O1326" i="9"/>
  <c r="G1340" i="9"/>
  <c r="E1344" i="9" s="1"/>
  <c r="Q1340" i="9" s="1"/>
  <c r="O1340" i="9"/>
  <c r="G1354" i="9"/>
  <c r="E1364" i="9" s="1"/>
  <c r="W1354" i="9" s="1"/>
  <c r="O1354" i="9"/>
  <c r="G1368" i="9"/>
  <c r="E1372" i="9" s="1"/>
  <c r="Q1368" i="9" s="1"/>
  <c r="O1368" i="9"/>
  <c r="G1382" i="9"/>
  <c r="E1385" i="9" s="1"/>
  <c r="P1382" i="9" s="1"/>
  <c r="O1382" i="9"/>
  <c r="G1396" i="9"/>
  <c r="E1403" i="9" s="1"/>
  <c r="T1396" i="9" s="1"/>
  <c r="O1396" i="9"/>
  <c r="G1410" i="9"/>
  <c r="E1416" i="9" s="1"/>
  <c r="S1410" i="9" s="1"/>
  <c r="O1410" i="9"/>
  <c r="G1424" i="9"/>
  <c r="E1431" i="9" s="1"/>
  <c r="T1424" i="9" s="1"/>
  <c r="O1424" i="9"/>
  <c r="X16" i="31"/>
  <c r="E55" i="9" l="1"/>
  <c r="P52" i="9" s="1"/>
  <c r="E62" i="9"/>
  <c r="W52" i="9" s="1"/>
  <c r="E61" i="9"/>
  <c r="V52" i="9" s="1"/>
  <c r="E60" i="9"/>
  <c r="U52" i="9" s="1"/>
  <c r="AB41" i="9"/>
  <c r="AM38" i="9" s="1"/>
  <c r="AB47" i="9"/>
  <c r="AS38" i="9" s="1"/>
  <c r="AB1079" i="9"/>
  <c r="AO1074" i="9" s="1"/>
  <c r="AB130" i="9"/>
  <c r="AR122" i="9" s="1"/>
  <c r="AB167" i="9"/>
  <c r="AM164" i="9" s="1"/>
  <c r="AB184" i="9"/>
  <c r="AP178" i="9" s="1"/>
  <c r="AB252" i="9"/>
  <c r="AN248" i="9" s="1"/>
  <c r="AB298" i="9"/>
  <c r="AR290" i="9" s="1"/>
  <c r="AB634" i="9"/>
  <c r="AR626" i="9" s="1"/>
  <c r="AB662" i="9"/>
  <c r="AR654" i="9" s="1"/>
  <c r="AB769" i="9"/>
  <c r="AM766" i="9" s="1"/>
  <c r="AB845" i="9"/>
  <c r="AS836" i="9" s="1"/>
  <c r="AB926" i="9"/>
  <c r="AP920" i="9" s="1"/>
  <c r="AB1000" i="9"/>
  <c r="AT990" i="9" s="1"/>
  <c r="AB1023" i="9"/>
  <c r="AO1018" i="9" s="1"/>
  <c r="AB1069" i="9"/>
  <c r="AS1060" i="9" s="1"/>
  <c r="AB1096" i="9"/>
  <c r="AR1088" i="9" s="1"/>
  <c r="AB1137" i="9"/>
  <c r="AQ1130" i="9" s="1"/>
  <c r="AB1165" i="9"/>
  <c r="AQ1158" i="9" s="1"/>
  <c r="AB1209" i="9"/>
  <c r="AS1200" i="9" s="1"/>
  <c r="AB1301" i="9"/>
  <c r="AM1298" i="9" s="1"/>
  <c r="AB1307" i="9"/>
  <c r="AS1298" i="9" s="1"/>
  <c r="AB1321" i="9"/>
  <c r="AS1312" i="9" s="1"/>
  <c r="AB1361" i="9"/>
  <c r="AQ1354" i="9" s="1"/>
  <c r="AB1431" i="9"/>
  <c r="AQ1424" i="9" s="1"/>
  <c r="AB45" i="9"/>
  <c r="AQ38" i="9" s="1"/>
  <c r="AB855" i="9"/>
  <c r="AO850" i="9" s="1"/>
  <c r="E967" i="9"/>
  <c r="R962" i="9" s="1"/>
  <c r="AU836" i="9"/>
  <c r="AB843" i="9"/>
  <c r="AQ836" i="9" s="1"/>
  <c r="AB1067" i="9"/>
  <c r="AQ1060" i="9" s="1"/>
  <c r="AB1094" i="9"/>
  <c r="AP1088" i="9" s="1"/>
  <c r="AB1135" i="9"/>
  <c r="AO1130" i="9" s="1"/>
  <c r="AB1163" i="9"/>
  <c r="AO1158" i="9" s="1"/>
  <c r="AB1319" i="9"/>
  <c r="AQ1312" i="9" s="1"/>
  <c r="AB1429" i="9"/>
  <c r="AO1424" i="9" s="1"/>
  <c r="E858" i="9"/>
  <c r="U850" i="9" s="1"/>
  <c r="E676" i="9"/>
  <c r="U668" i="9" s="1"/>
  <c r="AB115" i="9"/>
  <c r="AQ108" i="9" s="1"/>
  <c r="AB171" i="9"/>
  <c r="AQ164" i="9" s="1"/>
  <c r="AB223" i="9"/>
  <c r="AM220" i="9" s="1"/>
  <c r="AB491" i="9"/>
  <c r="AO486" i="9" s="1"/>
  <c r="AB507" i="9"/>
  <c r="AQ500" i="9" s="1"/>
  <c r="AB650" i="9"/>
  <c r="AT640" i="9" s="1"/>
  <c r="AB773" i="9"/>
  <c r="AQ766" i="9" s="1"/>
  <c r="AB1011" i="9"/>
  <c r="AQ1004" i="9" s="1"/>
  <c r="AB1081" i="9"/>
  <c r="AQ1074" i="9" s="1"/>
  <c r="AB1119" i="9"/>
  <c r="AM1116" i="9" s="1"/>
  <c r="AB1125" i="9"/>
  <c r="AS1116" i="9" s="1"/>
  <c r="AB1251" i="9"/>
  <c r="AS1242" i="9" s="1"/>
  <c r="AB1265" i="9"/>
  <c r="AS1256" i="9" s="1"/>
  <c r="AB1278" i="9"/>
  <c r="AR1270" i="9" s="1"/>
  <c r="AB1346" i="9"/>
  <c r="AP1340" i="9" s="1"/>
  <c r="AB1375" i="9"/>
  <c r="AQ1368" i="9" s="1"/>
  <c r="AB1427" i="9"/>
  <c r="AM1424" i="9" s="1"/>
  <c r="AB55" i="9"/>
  <c r="AM52" i="9" s="1"/>
  <c r="AB103" i="9"/>
  <c r="AS94" i="9" s="1"/>
  <c r="AB478" i="9"/>
  <c r="AP472" i="9" s="1"/>
  <c r="AB480" i="9"/>
  <c r="AR472" i="9" s="1"/>
  <c r="AB101" i="9"/>
  <c r="AQ94" i="9" s="1"/>
  <c r="AB579" i="9"/>
  <c r="AS570" i="9" s="1"/>
  <c r="AB576" i="9"/>
  <c r="AP570" i="9" s="1"/>
  <c r="AB578" i="9"/>
  <c r="AR570" i="9" s="1"/>
  <c r="AB622" i="9"/>
  <c r="AT612" i="9" s="1"/>
  <c r="AB615" i="9"/>
  <c r="AM612" i="9" s="1"/>
  <c r="AB617" i="9"/>
  <c r="AO612" i="9" s="1"/>
  <c r="AB720" i="9"/>
  <c r="AT710" i="9" s="1"/>
  <c r="AB717" i="9"/>
  <c r="AQ710" i="9" s="1"/>
  <c r="AB719" i="9"/>
  <c r="AS710" i="9" s="1"/>
  <c r="AB798" i="9"/>
  <c r="AN794" i="9" s="1"/>
  <c r="AB800" i="9"/>
  <c r="AP794" i="9" s="1"/>
  <c r="AB1196" i="9"/>
  <c r="AT1186" i="9" s="1"/>
  <c r="AB1193" i="9"/>
  <c r="AQ1186" i="9" s="1"/>
  <c r="AB1195" i="9"/>
  <c r="AS1186" i="9" s="1"/>
  <c r="E1336" i="9"/>
  <c r="W1326" i="9" s="1"/>
  <c r="AB59" i="9"/>
  <c r="AQ52" i="9" s="1"/>
  <c r="AB99" i="9"/>
  <c r="AO94" i="9" s="1"/>
  <c r="AB113" i="9"/>
  <c r="AO108" i="9" s="1"/>
  <c r="AB128" i="9"/>
  <c r="AP122" i="9" s="1"/>
  <c r="AB173" i="9"/>
  <c r="AS164" i="9" s="1"/>
  <c r="AB215" i="9"/>
  <c r="AS206" i="9" s="1"/>
  <c r="AB227" i="9"/>
  <c r="AQ220" i="9" s="1"/>
  <c r="AB286" i="9"/>
  <c r="AT276" i="9" s="1"/>
  <c r="AB279" i="9"/>
  <c r="AM276" i="9" s="1"/>
  <c r="AB281" i="9"/>
  <c r="AO276" i="9" s="1"/>
  <c r="AB440" i="9"/>
  <c r="AT430" i="9" s="1"/>
  <c r="AB435" i="9"/>
  <c r="AO430" i="9" s="1"/>
  <c r="AB437" i="9"/>
  <c r="AQ430" i="9" s="1"/>
  <c r="AB454" i="9"/>
  <c r="AT444" i="9" s="1"/>
  <c r="AB447" i="9"/>
  <c r="AM444" i="9" s="1"/>
  <c r="AB449" i="9"/>
  <c r="AO444" i="9" s="1"/>
  <c r="AB621" i="9"/>
  <c r="AS612" i="9" s="1"/>
  <c r="AB678" i="9"/>
  <c r="AT668" i="9" s="1"/>
  <c r="AB675" i="9"/>
  <c r="AQ668" i="9" s="1"/>
  <c r="AB677" i="9"/>
  <c r="AS668" i="9" s="1"/>
  <c r="AB734" i="9"/>
  <c r="AT724" i="9" s="1"/>
  <c r="AB729" i="9"/>
  <c r="AO724" i="9" s="1"/>
  <c r="AB731" i="9"/>
  <c r="AQ724" i="9" s="1"/>
  <c r="AB957" i="9"/>
  <c r="AS948" i="9" s="1"/>
  <c r="AB956" i="9"/>
  <c r="AR948" i="9" s="1"/>
  <c r="AB958" i="9"/>
  <c r="AT948" i="9" s="1"/>
  <c r="AB972" i="9"/>
  <c r="AT962" i="9" s="1"/>
  <c r="AB965" i="9"/>
  <c r="AM962" i="9" s="1"/>
  <c r="AB967" i="9"/>
  <c r="AO962" i="9" s="1"/>
  <c r="AB1210" i="9"/>
  <c r="AT1200" i="9" s="1"/>
  <c r="AB1205" i="9"/>
  <c r="AO1200" i="9" s="1"/>
  <c r="AB1207" i="9"/>
  <c r="AQ1200" i="9" s="1"/>
  <c r="AB1420" i="9"/>
  <c r="AT1410" i="9" s="1"/>
  <c r="AB1419" i="9"/>
  <c r="AS1410" i="9" s="1"/>
  <c r="AB1413" i="9"/>
  <c r="AM1410" i="9" s="1"/>
  <c r="AB384" i="9"/>
  <c r="AT374" i="9" s="1"/>
  <c r="AB381" i="9"/>
  <c r="AQ374" i="9" s="1"/>
  <c r="AB383" i="9"/>
  <c r="AS374" i="9" s="1"/>
  <c r="AB873" i="9"/>
  <c r="AS864" i="9" s="1"/>
  <c r="AB870" i="9"/>
  <c r="AP864" i="9" s="1"/>
  <c r="AB872" i="9"/>
  <c r="AR864" i="9" s="1"/>
  <c r="AL15" i="9"/>
  <c r="AS52" i="9"/>
  <c r="AB182" i="9"/>
  <c r="AN178" i="9" s="1"/>
  <c r="AB209" i="9"/>
  <c r="AM206" i="9" s="1"/>
  <c r="AB229" i="9"/>
  <c r="AS220" i="9" s="1"/>
  <c r="AB364" i="9"/>
  <c r="AN360" i="9" s="1"/>
  <c r="AB366" i="9"/>
  <c r="AP360" i="9" s="1"/>
  <c r="AB398" i="9"/>
  <c r="AT388" i="9" s="1"/>
  <c r="AB393" i="9"/>
  <c r="AO388" i="9" s="1"/>
  <c r="AB395" i="9"/>
  <c r="AQ388" i="9" s="1"/>
  <c r="AB408" i="9"/>
  <c r="AP402" i="9" s="1"/>
  <c r="AB410" i="9"/>
  <c r="AR402" i="9" s="1"/>
  <c r="AB566" i="9"/>
  <c r="AT556" i="9" s="1"/>
  <c r="AB561" i="9"/>
  <c r="AO556" i="9" s="1"/>
  <c r="AB563" i="9"/>
  <c r="AQ556" i="9" s="1"/>
  <c r="AB790" i="9"/>
  <c r="AT780" i="9" s="1"/>
  <c r="AB785" i="9"/>
  <c r="AO780" i="9" s="1"/>
  <c r="AB787" i="9"/>
  <c r="AQ780" i="9" s="1"/>
  <c r="E1053" i="9"/>
  <c r="T1046" i="9" s="1"/>
  <c r="AB57" i="9"/>
  <c r="AO52" i="9" s="1"/>
  <c r="AB97" i="9"/>
  <c r="AM94" i="9" s="1"/>
  <c r="AB111" i="9"/>
  <c r="AM108" i="9" s="1"/>
  <c r="AB126" i="9"/>
  <c r="AN122" i="9" s="1"/>
  <c r="AB213" i="9"/>
  <c r="AQ206" i="9" s="1"/>
  <c r="AB225" i="9"/>
  <c r="AO220" i="9" s="1"/>
  <c r="AB272" i="9"/>
  <c r="AT262" i="9" s="1"/>
  <c r="AB269" i="9"/>
  <c r="AQ262" i="9" s="1"/>
  <c r="AB265" i="9"/>
  <c r="AM262" i="9" s="1"/>
  <c r="AB271" i="9"/>
  <c r="AS262" i="9" s="1"/>
  <c r="AB377" i="9"/>
  <c r="AM374" i="9" s="1"/>
  <c r="AB391" i="9"/>
  <c r="AM388" i="9" s="1"/>
  <c r="AB476" i="9"/>
  <c r="AN472" i="9" s="1"/>
  <c r="AB559" i="9"/>
  <c r="AM556" i="9" s="1"/>
  <c r="AB580" i="9"/>
  <c r="AT570" i="9" s="1"/>
  <c r="AB603" i="9"/>
  <c r="AO598" i="9" s="1"/>
  <c r="AB605" i="9"/>
  <c r="AQ598" i="9" s="1"/>
  <c r="AB607" i="9"/>
  <c r="AS598" i="9" s="1"/>
  <c r="AB619" i="9"/>
  <c r="AQ612" i="9" s="1"/>
  <c r="AB686" i="9"/>
  <c r="AN682" i="9" s="1"/>
  <c r="AB688" i="9"/>
  <c r="AP682" i="9" s="1"/>
  <c r="AB715" i="9"/>
  <c r="AO710" i="9" s="1"/>
  <c r="AB783" i="9"/>
  <c r="AM780" i="9" s="1"/>
  <c r="AB868" i="9"/>
  <c r="AN864" i="9" s="1"/>
  <c r="AB929" i="9"/>
  <c r="AS920" i="9" s="1"/>
  <c r="AB928" i="9"/>
  <c r="AR920" i="9" s="1"/>
  <c r="AB930" i="9"/>
  <c r="AT920" i="9" s="1"/>
  <c r="AB942" i="9"/>
  <c r="AR934" i="9" s="1"/>
  <c r="AB944" i="9"/>
  <c r="AT934" i="9" s="1"/>
  <c r="AB1191" i="9"/>
  <c r="AO1186" i="9" s="1"/>
  <c r="AB296" i="9"/>
  <c r="AP290" i="9" s="1"/>
  <c r="AB323" i="9"/>
  <c r="AO318" i="9" s="1"/>
  <c r="AB489" i="9"/>
  <c r="AM486" i="9" s="1"/>
  <c r="AB503" i="9"/>
  <c r="AM500" i="9" s="1"/>
  <c r="AB632" i="9"/>
  <c r="AP626" i="9" s="1"/>
  <c r="AB644" i="9"/>
  <c r="AN640" i="9" s="1"/>
  <c r="AB658" i="9"/>
  <c r="AN654" i="9" s="1"/>
  <c r="AB760" i="9"/>
  <c r="AR752" i="9" s="1"/>
  <c r="AB775" i="9"/>
  <c r="AS766" i="9" s="1"/>
  <c r="AB827" i="9"/>
  <c r="AO822" i="9" s="1"/>
  <c r="AB841" i="9"/>
  <c r="AO836" i="9" s="1"/>
  <c r="AB913" i="9"/>
  <c r="AQ906" i="9" s="1"/>
  <c r="AB1009" i="9"/>
  <c r="AO1004" i="9" s="1"/>
  <c r="AB1021" i="9"/>
  <c r="AM1018" i="9" s="1"/>
  <c r="AB1065" i="9"/>
  <c r="AO1060" i="9" s="1"/>
  <c r="AB1077" i="9"/>
  <c r="AM1074" i="9" s="1"/>
  <c r="AB1121" i="9"/>
  <c r="AO1116" i="9" s="1"/>
  <c r="AB1133" i="9"/>
  <c r="AM1130" i="9" s="1"/>
  <c r="AB1247" i="9"/>
  <c r="AO1242" i="9" s="1"/>
  <c r="AB1261" i="9"/>
  <c r="AO1256" i="9" s="1"/>
  <c r="AB1303" i="9"/>
  <c r="AO1298" i="9" s="1"/>
  <c r="AB1317" i="9"/>
  <c r="AO1312" i="9" s="1"/>
  <c r="AB1348" i="9"/>
  <c r="AR1340" i="9" s="1"/>
  <c r="AB1357" i="9"/>
  <c r="AM1354" i="9" s="1"/>
  <c r="AB1371" i="9"/>
  <c r="AM1368" i="9" s="1"/>
  <c r="AB1390" i="9"/>
  <c r="AR1382" i="9" s="1"/>
  <c r="AB1433" i="9"/>
  <c r="AS1424" i="9" s="1"/>
  <c r="AB43" i="9"/>
  <c r="AO38" i="9" s="1"/>
  <c r="AB321" i="9"/>
  <c r="AM318" i="9" s="1"/>
  <c r="AB341" i="9"/>
  <c r="AS332" i="9" s="1"/>
  <c r="AB630" i="9"/>
  <c r="AN626" i="9" s="1"/>
  <c r="AB664" i="9"/>
  <c r="AT654" i="9" s="1"/>
  <c r="AB825" i="9"/>
  <c r="AM822" i="9" s="1"/>
  <c r="AB839" i="9"/>
  <c r="AM836" i="9" s="1"/>
  <c r="AB1027" i="9"/>
  <c r="AS1018" i="9" s="1"/>
  <c r="AB1063" i="9"/>
  <c r="AM1060" i="9" s="1"/>
  <c r="AB1083" i="9"/>
  <c r="AS1074" i="9" s="1"/>
  <c r="AB1139" i="9"/>
  <c r="AS1130" i="9" s="1"/>
  <c r="AB1236" i="9"/>
  <c r="AR1228" i="9" s="1"/>
  <c r="AB1245" i="9"/>
  <c r="AM1242" i="9" s="1"/>
  <c r="AB1259" i="9"/>
  <c r="AM1256" i="9" s="1"/>
  <c r="AB1315" i="9"/>
  <c r="AM1312" i="9" s="1"/>
  <c r="AF24" i="10"/>
  <c r="AE24" i="10"/>
  <c r="N24" i="10"/>
  <c r="O17" i="10"/>
  <c r="P17" i="10"/>
  <c r="AB42" i="9"/>
  <c r="AN38" i="9" s="1"/>
  <c r="AB44" i="9"/>
  <c r="AP38" i="9" s="1"/>
  <c r="AB46" i="9"/>
  <c r="AR38" i="9" s="1"/>
  <c r="AU94" i="9"/>
  <c r="AT94" i="9"/>
  <c r="AB84" i="9"/>
  <c r="AN80" i="9" s="1"/>
  <c r="AB88" i="9"/>
  <c r="AR80" i="9" s="1"/>
  <c r="AB153" i="9"/>
  <c r="AM150" i="9" s="1"/>
  <c r="AB157" i="9"/>
  <c r="AQ150" i="9" s="1"/>
  <c r="AB201" i="9"/>
  <c r="AS192" i="9" s="1"/>
  <c r="AB199" i="9"/>
  <c r="AQ192" i="9" s="1"/>
  <c r="AB197" i="9"/>
  <c r="AO192" i="9" s="1"/>
  <c r="AB195" i="9"/>
  <c r="AM192" i="9" s="1"/>
  <c r="AB244" i="9"/>
  <c r="AB356" i="9"/>
  <c r="AT346" i="9" s="1"/>
  <c r="AB425" i="9"/>
  <c r="AS416" i="9" s="1"/>
  <c r="AB423" i="9"/>
  <c r="AQ416" i="9" s="1"/>
  <c r="AB421" i="9"/>
  <c r="AO416" i="9" s="1"/>
  <c r="AB419" i="9"/>
  <c r="AM416" i="9" s="1"/>
  <c r="AB426" i="9"/>
  <c r="AT416" i="9" s="1"/>
  <c r="AB524" i="9"/>
  <c r="AT514" i="9" s="1"/>
  <c r="AB522" i="9"/>
  <c r="AR514" i="9" s="1"/>
  <c r="AB520" i="9"/>
  <c r="AP514" i="9" s="1"/>
  <c r="AB518" i="9"/>
  <c r="AN514" i="9" s="1"/>
  <c r="AB517" i="9"/>
  <c r="AM514" i="9" s="1"/>
  <c r="AB547" i="9"/>
  <c r="AO542" i="9" s="1"/>
  <c r="AB1293" i="9"/>
  <c r="AS1284" i="9" s="1"/>
  <c r="AB1291" i="9"/>
  <c r="AQ1284" i="9" s="1"/>
  <c r="AB1289" i="9"/>
  <c r="AO1284" i="9" s="1"/>
  <c r="AB1287" i="9"/>
  <c r="AM1284" i="9" s="1"/>
  <c r="AB1290" i="9"/>
  <c r="AP1284" i="9" s="1"/>
  <c r="AB1292" i="9"/>
  <c r="AR1284" i="9" s="1"/>
  <c r="AB1288" i="9"/>
  <c r="AN1284" i="9" s="1"/>
  <c r="AB1294" i="9"/>
  <c r="AB72" i="9"/>
  <c r="AP66" i="9" s="1"/>
  <c r="AB74" i="9"/>
  <c r="AR66" i="9" s="1"/>
  <c r="AB200" i="9"/>
  <c r="AR192" i="9" s="1"/>
  <c r="AB242" i="9"/>
  <c r="AR234" i="9" s="1"/>
  <c r="AB537" i="9"/>
  <c r="AS528" i="9" s="1"/>
  <c r="AB535" i="9"/>
  <c r="AQ528" i="9" s="1"/>
  <c r="AB533" i="9"/>
  <c r="AO528" i="9" s="1"/>
  <c r="AB531" i="9"/>
  <c r="AM528" i="9" s="1"/>
  <c r="AB538" i="9"/>
  <c r="AT528" i="9" s="1"/>
  <c r="AB532" i="9"/>
  <c r="AN528" i="9" s="1"/>
  <c r="AB545" i="9"/>
  <c r="AM542" i="9" s="1"/>
  <c r="AB590" i="9"/>
  <c r="AP584" i="9" s="1"/>
  <c r="AB748" i="9"/>
  <c r="AT738" i="9" s="1"/>
  <c r="AB817" i="9"/>
  <c r="AS808" i="9" s="1"/>
  <c r="AB815" i="9"/>
  <c r="AQ808" i="9" s="1"/>
  <c r="AB813" i="9"/>
  <c r="AO808" i="9" s="1"/>
  <c r="AB811" i="9"/>
  <c r="AM808" i="9" s="1"/>
  <c r="AB814" i="9"/>
  <c r="AP808" i="9" s="1"/>
  <c r="AB816" i="9"/>
  <c r="AR808" i="9" s="1"/>
  <c r="AB1111" i="9"/>
  <c r="AS1102" i="9" s="1"/>
  <c r="AB1109" i="9"/>
  <c r="AQ1102" i="9" s="1"/>
  <c r="AB1107" i="9"/>
  <c r="AO1102" i="9" s="1"/>
  <c r="AB1105" i="9"/>
  <c r="AM1102" i="9" s="1"/>
  <c r="AB1106" i="9"/>
  <c r="AN1102" i="9" s="1"/>
  <c r="AB1108" i="9"/>
  <c r="AP1102" i="9" s="1"/>
  <c r="AB1110" i="9"/>
  <c r="AR1102" i="9" s="1"/>
  <c r="AB56" i="9"/>
  <c r="AN52" i="9" s="1"/>
  <c r="AB58" i="9"/>
  <c r="AP52" i="9" s="1"/>
  <c r="AR52" i="9"/>
  <c r="AB83" i="9"/>
  <c r="AM80" i="9" s="1"/>
  <c r="AB85" i="9"/>
  <c r="AO80" i="9" s="1"/>
  <c r="AB87" i="9"/>
  <c r="AQ80" i="9" s="1"/>
  <c r="AB89" i="9"/>
  <c r="AS80" i="9" s="1"/>
  <c r="AB154" i="9"/>
  <c r="AN150" i="9" s="1"/>
  <c r="AB156" i="9"/>
  <c r="AP150" i="9" s="1"/>
  <c r="AB158" i="9"/>
  <c r="AR150" i="9" s="1"/>
  <c r="AB160" i="9"/>
  <c r="AT150" i="9" s="1"/>
  <c r="AB187" i="9"/>
  <c r="AS178" i="9" s="1"/>
  <c r="AB185" i="9"/>
  <c r="AQ178" i="9" s="1"/>
  <c r="AB183" i="9"/>
  <c r="AO178" i="9" s="1"/>
  <c r="AB181" i="9"/>
  <c r="AM178" i="9" s="1"/>
  <c r="AB188" i="9"/>
  <c r="AB198" i="9"/>
  <c r="AP192" i="9" s="1"/>
  <c r="AB257" i="9"/>
  <c r="AS248" i="9" s="1"/>
  <c r="AB255" i="9"/>
  <c r="AQ248" i="9" s="1"/>
  <c r="AB253" i="9"/>
  <c r="AO248" i="9" s="1"/>
  <c r="AB251" i="9"/>
  <c r="AM248" i="9" s="1"/>
  <c r="AB258" i="9"/>
  <c r="AT248" i="9" s="1"/>
  <c r="AB299" i="9"/>
  <c r="AS290" i="9" s="1"/>
  <c r="AB297" i="9"/>
  <c r="AQ290" i="9" s="1"/>
  <c r="AB295" i="9"/>
  <c r="AO290" i="9" s="1"/>
  <c r="AB293" i="9"/>
  <c r="AM290" i="9" s="1"/>
  <c r="AB300" i="9"/>
  <c r="AT290" i="9" s="1"/>
  <c r="AB369" i="9"/>
  <c r="AS360" i="9" s="1"/>
  <c r="AB367" i="9"/>
  <c r="AQ360" i="9" s="1"/>
  <c r="AB365" i="9"/>
  <c r="AO360" i="9" s="1"/>
  <c r="AB363" i="9"/>
  <c r="AM360" i="9" s="1"/>
  <c r="AB370" i="9"/>
  <c r="AT360" i="9" s="1"/>
  <c r="AB411" i="9"/>
  <c r="AS402" i="9" s="1"/>
  <c r="AB409" i="9"/>
  <c r="AQ402" i="9" s="1"/>
  <c r="AB407" i="9"/>
  <c r="AO402" i="9" s="1"/>
  <c r="AB405" i="9"/>
  <c r="AM402" i="9" s="1"/>
  <c r="AB412" i="9"/>
  <c r="AT402" i="9" s="1"/>
  <c r="AB422" i="9"/>
  <c r="AP416" i="9" s="1"/>
  <c r="AB481" i="9"/>
  <c r="AS472" i="9" s="1"/>
  <c r="AB479" i="9"/>
  <c r="AQ472" i="9" s="1"/>
  <c r="AB477" i="9"/>
  <c r="AO472" i="9" s="1"/>
  <c r="AB475" i="9"/>
  <c r="AM472" i="9" s="1"/>
  <c r="AB482" i="9"/>
  <c r="AT472" i="9" s="1"/>
  <c r="AB521" i="9"/>
  <c r="AQ514" i="9" s="1"/>
  <c r="AB812" i="9"/>
  <c r="AN808" i="9" s="1"/>
  <c r="AB902" i="9"/>
  <c r="AT892" i="9" s="1"/>
  <c r="AB900" i="9"/>
  <c r="AR892" i="9" s="1"/>
  <c r="AB898" i="9"/>
  <c r="AP892" i="9" s="1"/>
  <c r="AB896" i="9"/>
  <c r="AN892" i="9" s="1"/>
  <c r="AB897" i="9"/>
  <c r="AO892" i="9" s="1"/>
  <c r="AB899" i="9"/>
  <c r="AQ892" i="9" s="1"/>
  <c r="AB86" i="9"/>
  <c r="AP80" i="9" s="1"/>
  <c r="AB145" i="9"/>
  <c r="AS136" i="9" s="1"/>
  <c r="AB143" i="9"/>
  <c r="AQ136" i="9" s="1"/>
  <c r="AB141" i="9"/>
  <c r="AO136" i="9" s="1"/>
  <c r="AB139" i="9"/>
  <c r="AM136" i="9" s="1"/>
  <c r="AB142" i="9"/>
  <c r="AP136" i="9" s="1"/>
  <c r="AB155" i="9"/>
  <c r="AO150" i="9" s="1"/>
  <c r="AB202" i="9"/>
  <c r="AT192" i="9" s="1"/>
  <c r="AB243" i="9"/>
  <c r="AS234" i="9" s="1"/>
  <c r="AB241" i="9"/>
  <c r="AQ234" i="9" s="1"/>
  <c r="AB239" i="9"/>
  <c r="AO234" i="9" s="1"/>
  <c r="AB237" i="9"/>
  <c r="AM234" i="9" s="1"/>
  <c r="AB313" i="9"/>
  <c r="AS304" i="9" s="1"/>
  <c r="AB311" i="9"/>
  <c r="AQ304" i="9" s="1"/>
  <c r="AB309" i="9"/>
  <c r="AO304" i="9" s="1"/>
  <c r="AB307" i="9"/>
  <c r="AM304" i="9" s="1"/>
  <c r="AB314" i="9"/>
  <c r="AT304" i="9" s="1"/>
  <c r="AB355" i="9"/>
  <c r="AS346" i="9" s="1"/>
  <c r="AB353" i="9"/>
  <c r="AQ346" i="9" s="1"/>
  <c r="AB351" i="9"/>
  <c r="AO346" i="9" s="1"/>
  <c r="AB349" i="9"/>
  <c r="AM346" i="9" s="1"/>
  <c r="AB467" i="9"/>
  <c r="AS458" i="9" s="1"/>
  <c r="AB465" i="9"/>
  <c r="AQ458" i="9" s="1"/>
  <c r="AB463" i="9"/>
  <c r="AO458" i="9" s="1"/>
  <c r="AB461" i="9"/>
  <c r="AM458" i="9" s="1"/>
  <c r="AB468" i="9"/>
  <c r="AT458" i="9" s="1"/>
  <c r="AB552" i="9"/>
  <c r="AT542" i="9" s="1"/>
  <c r="AB550" i="9"/>
  <c r="AR542" i="9" s="1"/>
  <c r="AB548" i="9"/>
  <c r="AP542" i="9" s="1"/>
  <c r="AB546" i="9"/>
  <c r="AN542" i="9" s="1"/>
  <c r="AB70" i="9"/>
  <c r="AN66" i="9" s="1"/>
  <c r="AB76" i="9"/>
  <c r="AT66" i="9" s="1"/>
  <c r="AB140" i="9"/>
  <c r="AN136" i="9" s="1"/>
  <c r="AB312" i="9"/>
  <c r="AR304" i="9" s="1"/>
  <c r="AB354" i="9"/>
  <c r="AR346" i="9" s="1"/>
  <c r="AB424" i="9"/>
  <c r="AR416" i="9" s="1"/>
  <c r="AB466" i="9"/>
  <c r="AR458" i="9" s="1"/>
  <c r="AB523" i="9"/>
  <c r="AS514" i="9" s="1"/>
  <c r="AB534" i="9"/>
  <c r="AP528" i="9" s="1"/>
  <c r="AB593" i="9"/>
  <c r="AS584" i="9" s="1"/>
  <c r="AB591" i="9"/>
  <c r="AQ584" i="9" s="1"/>
  <c r="AB589" i="9"/>
  <c r="AO584" i="9" s="1"/>
  <c r="AB587" i="9"/>
  <c r="AM584" i="9" s="1"/>
  <c r="AB592" i="9"/>
  <c r="AR584" i="9" s="1"/>
  <c r="AB594" i="9"/>
  <c r="AT584" i="9" s="1"/>
  <c r="AB747" i="9"/>
  <c r="AS738" i="9" s="1"/>
  <c r="AB745" i="9"/>
  <c r="AQ738" i="9" s="1"/>
  <c r="AB743" i="9"/>
  <c r="AO738" i="9" s="1"/>
  <c r="AB741" i="9"/>
  <c r="AM738" i="9" s="1"/>
  <c r="AB744" i="9"/>
  <c r="AP738" i="9" s="1"/>
  <c r="AB746" i="9"/>
  <c r="AR738" i="9" s="1"/>
  <c r="AB818" i="9"/>
  <c r="AT808" i="9" s="1"/>
  <c r="AB69" i="9"/>
  <c r="AM66" i="9" s="1"/>
  <c r="AB71" i="9"/>
  <c r="AO66" i="9" s="1"/>
  <c r="AB73" i="9"/>
  <c r="AQ66" i="9" s="1"/>
  <c r="AB98" i="9"/>
  <c r="AN94" i="9" s="1"/>
  <c r="AB100" i="9"/>
  <c r="AP94" i="9" s="1"/>
  <c r="AB102" i="9"/>
  <c r="AR94" i="9" s="1"/>
  <c r="AB125" i="9"/>
  <c r="AM122" i="9" s="1"/>
  <c r="AB127" i="9"/>
  <c r="AO122" i="9" s="1"/>
  <c r="AB129" i="9"/>
  <c r="AQ122" i="9" s="1"/>
  <c r="AB144" i="9"/>
  <c r="AR136" i="9" s="1"/>
  <c r="AB196" i="9"/>
  <c r="AN192" i="9" s="1"/>
  <c r="AB238" i="9"/>
  <c r="AN234" i="9" s="1"/>
  <c r="AB308" i="9"/>
  <c r="AN304" i="9" s="1"/>
  <c r="AB350" i="9"/>
  <c r="AN346" i="9" s="1"/>
  <c r="AB420" i="9"/>
  <c r="AN416" i="9" s="1"/>
  <c r="AB462" i="9"/>
  <c r="AN458" i="9" s="1"/>
  <c r="AB519" i="9"/>
  <c r="AO514" i="9" s="1"/>
  <c r="AB549" i="9"/>
  <c r="AQ542" i="9" s="1"/>
  <c r="AB608" i="9"/>
  <c r="AB606" i="9"/>
  <c r="AR598" i="9" s="1"/>
  <c r="AB604" i="9"/>
  <c r="AP598" i="9" s="1"/>
  <c r="AB602" i="9"/>
  <c r="AN598" i="9" s="1"/>
  <c r="AB601" i="9"/>
  <c r="AM598" i="9" s="1"/>
  <c r="AB705" i="9"/>
  <c r="AS696" i="9" s="1"/>
  <c r="AB703" i="9"/>
  <c r="AQ696" i="9" s="1"/>
  <c r="AB701" i="9"/>
  <c r="AO696" i="9" s="1"/>
  <c r="AB699" i="9"/>
  <c r="AM696" i="9" s="1"/>
  <c r="AB702" i="9"/>
  <c r="AP696" i="9" s="1"/>
  <c r="AB704" i="9"/>
  <c r="AR696" i="9" s="1"/>
  <c r="AB706" i="9"/>
  <c r="AT696" i="9" s="1"/>
  <c r="AB860" i="9"/>
  <c r="AT850" i="9" s="1"/>
  <c r="AB858" i="9"/>
  <c r="AR850" i="9" s="1"/>
  <c r="AB856" i="9"/>
  <c r="AP850" i="9" s="1"/>
  <c r="AB854" i="9"/>
  <c r="AN850" i="9" s="1"/>
  <c r="AB859" i="9"/>
  <c r="AS850" i="9" s="1"/>
  <c r="AB853" i="9"/>
  <c r="AM850" i="9" s="1"/>
  <c r="AB999" i="9"/>
  <c r="AS990" i="9" s="1"/>
  <c r="AB997" i="9"/>
  <c r="AQ990" i="9" s="1"/>
  <c r="AB995" i="9"/>
  <c r="AO990" i="9" s="1"/>
  <c r="AB993" i="9"/>
  <c r="AM990" i="9" s="1"/>
  <c r="AB994" i="9"/>
  <c r="AN990" i="9" s="1"/>
  <c r="AB996" i="9"/>
  <c r="AP990" i="9" s="1"/>
  <c r="AB1112" i="9"/>
  <c r="AT1102" i="9" s="1"/>
  <c r="AB112" i="9"/>
  <c r="AN108" i="9" s="1"/>
  <c r="AB114" i="9"/>
  <c r="AP108" i="9" s="1"/>
  <c r="AB116" i="9"/>
  <c r="AR108" i="9" s="1"/>
  <c r="AB168" i="9"/>
  <c r="AN164" i="9" s="1"/>
  <c r="AB170" i="9"/>
  <c r="AP164" i="9" s="1"/>
  <c r="AB172" i="9"/>
  <c r="AR164" i="9" s="1"/>
  <c r="AB224" i="9"/>
  <c r="AN220" i="9" s="1"/>
  <c r="AB226" i="9"/>
  <c r="AP220" i="9" s="1"/>
  <c r="AB228" i="9"/>
  <c r="AR220" i="9" s="1"/>
  <c r="AB280" i="9"/>
  <c r="AN276" i="9" s="1"/>
  <c r="AB282" i="9"/>
  <c r="AP276" i="9" s="1"/>
  <c r="AB284" i="9"/>
  <c r="AR276" i="9" s="1"/>
  <c r="AB336" i="9"/>
  <c r="AN332" i="9" s="1"/>
  <c r="AB338" i="9"/>
  <c r="AP332" i="9" s="1"/>
  <c r="AB340" i="9"/>
  <c r="AR332" i="9" s="1"/>
  <c r="AB392" i="9"/>
  <c r="AN388" i="9" s="1"/>
  <c r="AB394" i="9"/>
  <c r="AP388" i="9" s="1"/>
  <c r="AB396" i="9"/>
  <c r="AR388" i="9" s="1"/>
  <c r="AB448" i="9"/>
  <c r="AN444" i="9" s="1"/>
  <c r="AB450" i="9"/>
  <c r="AP444" i="9" s="1"/>
  <c r="AB452" i="9"/>
  <c r="AR444" i="9" s="1"/>
  <c r="AB510" i="9"/>
  <c r="AT500" i="9" s="1"/>
  <c r="AB508" i="9"/>
  <c r="AR500" i="9" s="1"/>
  <c r="AB506" i="9"/>
  <c r="AP500" i="9" s="1"/>
  <c r="AB504" i="9"/>
  <c r="AN500" i="9" s="1"/>
  <c r="AB505" i="9"/>
  <c r="AO500" i="9" s="1"/>
  <c r="AB629" i="9"/>
  <c r="AM626" i="9" s="1"/>
  <c r="AB631" i="9"/>
  <c r="AO626" i="9" s="1"/>
  <c r="AB633" i="9"/>
  <c r="AQ626" i="9" s="1"/>
  <c r="AB887" i="9"/>
  <c r="AS878" i="9" s="1"/>
  <c r="AB885" i="9"/>
  <c r="AQ878" i="9" s="1"/>
  <c r="AB883" i="9"/>
  <c r="AO878" i="9" s="1"/>
  <c r="AB881" i="9"/>
  <c r="AM878" i="9" s="1"/>
  <c r="AB886" i="9"/>
  <c r="AR878" i="9" s="1"/>
  <c r="AB888" i="9"/>
  <c r="AT878" i="9" s="1"/>
  <c r="AB884" i="9"/>
  <c r="AP878" i="9" s="1"/>
  <c r="AB985" i="9"/>
  <c r="AS976" i="9" s="1"/>
  <c r="AB983" i="9"/>
  <c r="AQ976" i="9" s="1"/>
  <c r="AB981" i="9"/>
  <c r="AO976" i="9" s="1"/>
  <c r="AB979" i="9"/>
  <c r="AM976" i="9" s="1"/>
  <c r="AB984" i="9"/>
  <c r="AR976" i="9" s="1"/>
  <c r="AB986" i="9"/>
  <c r="AT976" i="9" s="1"/>
  <c r="AB982" i="9"/>
  <c r="AP976" i="9" s="1"/>
  <c r="AB1041" i="9"/>
  <c r="AS1032" i="9" s="1"/>
  <c r="AB1039" i="9"/>
  <c r="AQ1032" i="9" s="1"/>
  <c r="AB1037" i="9"/>
  <c r="AO1032" i="9" s="1"/>
  <c r="AB1035" i="9"/>
  <c r="AM1032" i="9" s="1"/>
  <c r="AB1036" i="9"/>
  <c r="AN1032" i="9" s="1"/>
  <c r="AB1038" i="9"/>
  <c r="AP1032" i="9" s="1"/>
  <c r="AB1042" i="9"/>
  <c r="AT1032" i="9" s="1"/>
  <c r="AB1223" i="9"/>
  <c r="AS1214" i="9" s="1"/>
  <c r="AB1221" i="9"/>
  <c r="AQ1214" i="9" s="1"/>
  <c r="AB1219" i="9"/>
  <c r="AO1214" i="9" s="1"/>
  <c r="AB1217" i="9"/>
  <c r="AM1214" i="9" s="1"/>
  <c r="AB1220" i="9"/>
  <c r="AP1214" i="9" s="1"/>
  <c r="AB1222" i="9"/>
  <c r="AR1214" i="9" s="1"/>
  <c r="AB1218" i="9"/>
  <c r="AN1214" i="9" s="1"/>
  <c r="AB210" i="9"/>
  <c r="AN206" i="9" s="1"/>
  <c r="AB212" i="9"/>
  <c r="AP206" i="9" s="1"/>
  <c r="AB214" i="9"/>
  <c r="AR206" i="9" s="1"/>
  <c r="AB266" i="9"/>
  <c r="AN262" i="9" s="1"/>
  <c r="AB268" i="9"/>
  <c r="AP262" i="9" s="1"/>
  <c r="AB270" i="9"/>
  <c r="AR262" i="9" s="1"/>
  <c r="AB322" i="9"/>
  <c r="AN318" i="9" s="1"/>
  <c r="AB324" i="9"/>
  <c r="AP318" i="9" s="1"/>
  <c r="AB326" i="9"/>
  <c r="AR318" i="9" s="1"/>
  <c r="AB378" i="9"/>
  <c r="AN374" i="9" s="1"/>
  <c r="AB380" i="9"/>
  <c r="AP374" i="9" s="1"/>
  <c r="AB382" i="9"/>
  <c r="AR374" i="9" s="1"/>
  <c r="AB434" i="9"/>
  <c r="AN430" i="9" s="1"/>
  <c r="AB436" i="9"/>
  <c r="AP430" i="9" s="1"/>
  <c r="AB438" i="9"/>
  <c r="AR430" i="9" s="1"/>
  <c r="AB490" i="9"/>
  <c r="AN486" i="9" s="1"/>
  <c r="AB492" i="9"/>
  <c r="AP486" i="9" s="1"/>
  <c r="AB494" i="9"/>
  <c r="AR486" i="9" s="1"/>
  <c r="AB573" i="9"/>
  <c r="AM570" i="9" s="1"/>
  <c r="AB575" i="9"/>
  <c r="AO570" i="9" s="1"/>
  <c r="AB577" i="9"/>
  <c r="AQ570" i="9" s="1"/>
  <c r="AB649" i="9"/>
  <c r="AS640" i="9" s="1"/>
  <c r="AB647" i="9"/>
  <c r="AQ640" i="9" s="1"/>
  <c r="AB645" i="9"/>
  <c r="AO640" i="9" s="1"/>
  <c r="AB643" i="9"/>
  <c r="AM640" i="9" s="1"/>
  <c r="AB646" i="9"/>
  <c r="AP640" i="9" s="1"/>
  <c r="AB657" i="9"/>
  <c r="AM654" i="9" s="1"/>
  <c r="AB659" i="9"/>
  <c r="AO654" i="9" s="1"/>
  <c r="AB661" i="9"/>
  <c r="AQ654" i="9" s="1"/>
  <c r="AB691" i="9"/>
  <c r="AS682" i="9" s="1"/>
  <c r="AB689" i="9"/>
  <c r="AQ682" i="9" s="1"/>
  <c r="AB687" i="9"/>
  <c r="AO682" i="9" s="1"/>
  <c r="AB685" i="9"/>
  <c r="AM682" i="9" s="1"/>
  <c r="AB692" i="9"/>
  <c r="AT682" i="9" s="1"/>
  <c r="AB761" i="9"/>
  <c r="AS752" i="9" s="1"/>
  <c r="AB759" i="9"/>
  <c r="AQ752" i="9" s="1"/>
  <c r="AB757" i="9"/>
  <c r="AO752" i="9" s="1"/>
  <c r="AB755" i="9"/>
  <c r="AM752" i="9" s="1"/>
  <c r="AB762" i="9"/>
  <c r="AT752" i="9" s="1"/>
  <c r="AB803" i="9"/>
  <c r="AS794" i="9" s="1"/>
  <c r="AB801" i="9"/>
  <c r="AQ794" i="9" s="1"/>
  <c r="AB799" i="9"/>
  <c r="AO794" i="9" s="1"/>
  <c r="AB797" i="9"/>
  <c r="AM794" i="9" s="1"/>
  <c r="AB804" i="9"/>
  <c r="AT794" i="9" s="1"/>
  <c r="AB1153" i="9"/>
  <c r="AS1144" i="9" s="1"/>
  <c r="AB1151" i="9"/>
  <c r="AQ1144" i="9" s="1"/>
  <c r="AB1149" i="9"/>
  <c r="AO1144" i="9" s="1"/>
  <c r="AB1147" i="9"/>
  <c r="AM1144" i="9" s="1"/>
  <c r="AB1148" i="9"/>
  <c r="AN1144" i="9" s="1"/>
  <c r="AB1150" i="9"/>
  <c r="AP1144" i="9" s="1"/>
  <c r="AB1154" i="9"/>
  <c r="AT1144" i="9" s="1"/>
  <c r="AB560" i="9"/>
  <c r="AN556" i="9" s="1"/>
  <c r="AB562" i="9"/>
  <c r="AP556" i="9" s="1"/>
  <c r="AB564" i="9"/>
  <c r="AR556" i="9" s="1"/>
  <c r="AB616" i="9"/>
  <c r="AN612" i="9" s="1"/>
  <c r="AB618" i="9"/>
  <c r="AP612" i="9" s="1"/>
  <c r="AB620" i="9"/>
  <c r="AR612" i="9" s="1"/>
  <c r="AB672" i="9"/>
  <c r="AN668" i="9" s="1"/>
  <c r="AB674" i="9"/>
  <c r="AP668" i="9" s="1"/>
  <c r="AB676" i="9"/>
  <c r="AR668" i="9" s="1"/>
  <c r="AB728" i="9"/>
  <c r="AN724" i="9" s="1"/>
  <c r="AB730" i="9"/>
  <c r="AP724" i="9" s="1"/>
  <c r="AB732" i="9"/>
  <c r="AR724" i="9" s="1"/>
  <c r="AB784" i="9"/>
  <c r="AN780" i="9" s="1"/>
  <c r="AB786" i="9"/>
  <c r="AP780" i="9" s="1"/>
  <c r="AB788" i="9"/>
  <c r="AR780" i="9" s="1"/>
  <c r="AB840" i="9"/>
  <c r="AN836" i="9" s="1"/>
  <c r="AB842" i="9"/>
  <c r="AP836" i="9" s="1"/>
  <c r="AB844" i="9"/>
  <c r="AR836" i="9" s="1"/>
  <c r="AB923" i="9"/>
  <c r="AM920" i="9" s="1"/>
  <c r="AB925" i="9"/>
  <c r="AO920" i="9" s="1"/>
  <c r="AB927" i="9"/>
  <c r="AQ920" i="9" s="1"/>
  <c r="AB1055" i="9"/>
  <c r="AS1046" i="9" s="1"/>
  <c r="AB1053" i="9"/>
  <c r="AQ1046" i="9" s="1"/>
  <c r="AB1051" i="9"/>
  <c r="AO1046" i="9" s="1"/>
  <c r="AB1049" i="9"/>
  <c r="AM1046" i="9" s="1"/>
  <c r="AB1056" i="9"/>
  <c r="AT1046" i="9" s="1"/>
  <c r="AB1097" i="9"/>
  <c r="AS1088" i="9" s="1"/>
  <c r="AB1095" i="9"/>
  <c r="AQ1088" i="9" s="1"/>
  <c r="AB1093" i="9"/>
  <c r="AO1088" i="9" s="1"/>
  <c r="AB1091" i="9"/>
  <c r="AM1088" i="9" s="1"/>
  <c r="AB1098" i="9"/>
  <c r="AT1088" i="9" s="1"/>
  <c r="AB1168" i="9"/>
  <c r="AT1158" i="9" s="1"/>
  <c r="AB1166" i="9"/>
  <c r="AR1158" i="9" s="1"/>
  <c r="AB1164" i="9"/>
  <c r="AP1158" i="9" s="1"/>
  <c r="AB1162" i="9"/>
  <c r="AN1158" i="9" s="1"/>
  <c r="AB1161" i="9"/>
  <c r="AM1158" i="9" s="1"/>
  <c r="AB714" i="9"/>
  <c r="AN710" i="9" s="1"/>
  <c r="AB716" i="9"/>
  <c r="AP710" i="9" s="1"/>
  <c r="AB718" i="9"/>
  <c r="AR710" i="9" s="1"/>
  <c r="AB770" i="9"/>
  <c r="AN766" i="9" s="1"/>
  <c r="AB772" i="9"/>
  <c r="AP766" i="9" s="1"/>
  <c r="AB774" i="9"/>
  <c r="AR766" i="9" s="1"/>
  <c r="AB826" i="9"/>
  <c r="AN822" i="9" s="1"/>
  <c r="AB828" i="9"/>
  <c r="AP822" i="9" s="1"/>
  <c r="AB830" i="9"/>
  <c r="AR822" i="9" s="1"/>
  <c r="AB867" i="9"/>
  <c r="AM864" i="9" s="1"/>
  <c r="AB869" i="9"/>
  <c r="AO864" i="9" s="1"/>
  <c r="AB871" i="9"/>
  <c r="AQ864" i="9" s="1"/>
  <c r="AB943" i="9"/>
  <c r="AS934" i="9" s="1"/>
  <c r="AB941" i="9"/>
  <c r="AQ934" i="9" s="1"/>
  <c r="AB939" i="9"/>
  <c r="AO934" i="9" s="1"/>
  <c r="AB937" i="9"/>
  <c r="AM934" i="9" s="1"/>
  <c r="AB940" i="9"/>
  <c r="AP934" i="9" s="1"/>
  <c r="AB951" i="9"/>
  <c r="AM948" i="9" s="1"/>
  <c r="AB953" i="9"/>
  <c r="AO948" i="9" s="1"/>
  <c r="AB955" i="9"/>
  <c r="AQ948" i="9" s="1"/>
  <c r="AB1181" i="9"/>
  <c r="AS1172" i="9" s="1"/>
  <c r="AB1179" i="9"/>
  <c r="AQ1172" i="9" s="1"/>
  <c r="AB1177" i="9"/>
  <c r="AO1172" i="9" s="1"/>
  <c r="AB1175" i="9"/>
  <c r="AM1172" i="9" s="1"/>
  <c r="AB1178" i="9"/>
  <c r="AP1172" i="9" s="1"/>
  <c r="AB1180" i="9"/>
  <c r="AR1172" i="9" s="1"/>
  <c r="AB1182" i="9"/>
  <c r="AT1172" i="9" s="1"/>
  <c r="AB1335" i="9"/>
  <c r="AS1326" i="9" s="1"/>
  <c r="AB1333" i="9"/>
  <c r="AQ1326" i="9" s="1"/>
  <c r="AB1331" i="9"/>
  <c r="AO1326" i="9" s="1"/>
  <c r="AB1329" i="9"/>
  <c r="AM1326" i="9" s="1"/>
  <c r="AB1332" i="9"/>
  <c r="AP1326" i="9" s="1"/>
  <c r="AB1334" i="9"/>
  <c r="AR1326" i="9" s="1"/>
  <c r="AB1336" i="9"/>
  <c r="AT1326" i="9" s="1"/>
  <c r="AB1405" i="9"/>
  <c r="AS1396" i="9" s="1"/>
  <c r="AB1403" i="9"/>
  <c r="AQ1396" i="9" s="1"/>
  <c r="AB1401" i="9"/>
  <c r="AO1396" i="9" s="1"/>
  <c r="AB1399" i="9"/>
  <c r="AM1396" i="9" s="1"/>
  <c r="AB1402" i="9"/>
  <c r="AP1396" i="9" s="1"/>
  <c r="AB1404" i="9"/>
  <c r="AR1396" i="9" s="1"/>
  <c r="AB1406" i="9"/>
  <c r="AT1396" i="9" s="1"/>
  <c r="AB910" i="9"/>
  <c r="AN906" i="9" s="1"/>
  <c r="AB912" i="9"/>
  <c r="AP906" i="9" s="1"/>
  <c r="AB914" i="9"/>
  <c r="AR906" i="9" s="1"/>
  <c r="AB966" i="9"/>
  <c r="AN962" i="9" s="1"/>
  <c r="AB968" i="9"/>
  <c r="AP962" i="9" s="1"/>
  <c r="AB970" i="9"/>
  <c r="AR962" i="9" s="1"/>
  <c r="AB1022" i="9"/>
  <c r="AN1018" i="9" s="1"/>
  <c r="AB1024" i="9"/>
  <c r="AP1018" i="9" s="1"/>
  <c r="AB1026" i="9"/>
  <c r="AR1018" i="9" s="1"/>
  <c r="AB1078" i="9"/>
  <c r="AN1074" i="9" s="1"/>
  <c r="AB1080" i="9"/>
  <c r="AP1074" i="9" s="1"/>
  <c r="AB1082" i="9"/>
  <c r="AR1074" i="9" s="1"/>
  <c r="AB1134" i="9"/>
  <c r="AN1130" i="9" s="1"/>
  <c r="AB1136" i="9"/>
  <c r="AP1130" i="9" s="1"/>
  <c r="AB1138" i="9"/>
  <c r="AR1130" i="9" s="1"/>
  <c r="AB1008" i="9"/>
  <c r="AN1004" i="9" s="1"/>
  <c r="AB1010" i="9"/>
  <c r="AP1004" i="9" s="1"/>
  <c r="AB1012" i="9"/>
  <c r="AR1004" i="9" s="1"/>
  <c r="AB1064" i="9"/>
  <c r="AN1060" i="9" s="1"/>
  <c r="AB1066" i="9"/>
  <c r="AP1060" i="9" s="1"/>
  <c r="AB1068" i="9"/>
  <c r="AR1060" i="9" s="1"/>
  <c r="AB1120" i="9"/>
  <c r="AN1116" i="9" s="1"/>
  <c r="AB1122" i="9"/>
  <c r="AP1116" i="9" s="1"/>
  <c r="AB1124" i="9"/>
  <c r="AR1116" i="9" s="1"/>
  <c r="AB1237" i="9"/>
  <c r="AS1228" i="9" s="1"/>
  <c r="AB1235" i="9"/>
  <c r="AQ1228" i="9" s="1"/>
  <c r="AB1233" i="9"/>
  <c r="AO1228" i="9" s="1"/>
  <c r="AB1231" i="9"/>
  <c r="AM1228" i="9" s="1"/>
  <c r="AB1238" i="9"/>
  <c r="AT1228" i="9" s="1"/>
  <c r="AB1279" i="9"/>
  <c r="AS1270" i="9" s="1"/>
  <c r="AB1277" i="9"/>
  <c r="AQ1270" i="9" s="1"/>
  <c r="AB1275" i="9"/>
  <c r="AO1270" i="9" s="1"/>
  <c r="AB1273" i="9"/>
  <c r="AM1270" i="9" s="1"/>
  <c r="AB1280" i="9"/>
  <c r="AT1270" i="9" s="1"/>
  <c r="AB1349" i="9"/>
  <c r="AS1340" i="9" s="1"/>
  <c r="AB1347" i="9"/>
  <c r="AQ1340" i="9" s="1"/>
  <c r="AB1345" i="9"/>
  <c r="AO1340" i="9" s="1"/>
  <c r="AB1343" i="9"/>
  <c r="AM1340" i="9" s="1"/>
  <c r="AB1350" i="9"/>
  <c r="AT1340" i="9" s="1"/>
  <c r="AB1391" i="9"/>
  <c r="AS1382" i="9" s="1"/>
  <c r="AB1389" i="9"/>
  <c r="AQ1382" i="9" s="1"/>
  <c r="AB1387" i="9"/>
  <c r="AO1382" i="9" s="1"/>
  <c r="AB1385" i="9"/>
  <c r="AM1382" i="9" s="1"/>
  <c r="AB1392" i="9"/>
  <c r="AT1382" i="9" s="1"/>
  <c r="AB1204" i="9"/>
  <c r="AN1200" i="9" s="1"/>
  <c r="AB1206" i="9"/>
  <c r="AP1200" i="9" s="1"/>
  <c r="AB1208" i="9"/>
  <c r="AR1200" i="9" s="1"/>
  <c r="AB1260" i="9"/>
  <c r="AN1256" i="9" s="1"/>
  <c r="AB1262" i="9"/>
  <c r="AP1256" i="9" s="1"/>
  <c r="AB1264" i="9"/>
  <c r="AR1256" i="9" s="1"/>
  <c r="AB1316" i="9"/>
  <c r="AN1312" i="9" s="1"/>
  <c r="AB1318" i="9"/>
  <c r="AP1312" i="9" s="1"/>
  <c r="AB1320" i="9"/>
  <c r="AR1312" i="9" s="1"/>
  <c r="AB1372" i="9"/>
  <c r="AN1368" i="9" s="1"/>
  <c r="AB1374" i="9"/>
  <c r="AP1368" i="9" s="1"/>
  <c r="AB1376" i="9"/>
  <c r="AR1368" i="9" s="1"/>
  <c r="AB1428" i="9"/>
  <c r="AN1424" i="9" s="1"/>
  <c r="AB1430" i="9"/>
  <c r="AP1424" i="9" s="1"/>
  <c r="AB1432" i="9"/>
  <c r="AR1424" i="9" s="1"/>
  <c r="AB1190" i="9"/>
  <c r="AN1186" i="9" s="1"/>
  <c r="AB1192" i="9"/>
  <c r="AP1186" i="9" s="1"/>
  <c r="AB1194" i="9"/>
  <c r="AR1186" i="9" s="1"/>
  <c r="AB1246" i="9"/>
  <c r="AN1242" i="9" s="1"/>
  <c r="AB1248" i="9"/>
  <c r="AP1242" i="9" s="1"/>
  <c r="AB1250" i="9"/>
  <c r="AR1242" i="9" s="1"/>
  <c r="AB1302" i="9"/>
  <c r="AN1298" i="9" s="1"/>
  <c r="AB1304" i="9"/>
  <c r="AP1298" i="9" s="1"/>
  <c r="AB1306" i="9"/>
  <c r="AR1298" i="9" s="1"/>
  <c r="AB1358" i="9"/>
  <c r="AN1354" i="9" s="1"/>
  <c r="AB1360" i="9"/>
  <c r="AP1354" i="9" s="1"/>
  <c r="AB1362" i="9"/>
  <c r="AR1354" i="9" s="1"/>
  <c r="AB1414" i="9"/>
  <c r="AN1410" i="9" s="1"/>
  <c r="AB1416" i="9"/>
  <c r="AP1410" i="9" s="1"/>
  <c r="AB1418" i="9"/>
  <c r="AR1410" i="9" s="1"/>
  <c r="E1275" i="9"/>
  <c r="R1270" i="9" s="1"/>
  <c r="E1245" i="9"/>
  <c r="P1242" i="9" s="1"/>
  <c r="E339" i="9"/>
  <c r="T332" i="9" s="1"/>
  <c r="E84" i="9"/>
  <c r="Q80" i="9" s="1"/>
  <c r="E75" i="9"/>
  <c r="V66" i="9" s="1"/>
  <c r="E308" i="9"/>
  <c r="Q304" i="9" s="1"/>
  <c r="AU52" i="9"/>
  <c r="E76" i="9"/>
  <c r="W66" i="9" s="1"/>
  <c r="E74" i="9"/>
  <c r="U66" i="9" s="1"/>
  <c r="E419" i="9"/>
  <c r="P416" i="9" s="1"/>
  <c r="AU80" i="9"/>
  <c r="E590" i="9"/>
  <c r="S584" i="9" s="1"/>
  <c r="E940" i="9"/>
  <c r="S934" i="9" s="1"/>
  <c r="E422" i="9"/>
  <c r="S416" i="9" s="1"/>
  <c r="E90" i="9"/>
  <c r="W80" i="9" s="1"/>
  <c r="E88" i="9"/>
  <c r="U80" i="9" s="1"/>
  <c r="E280" i="9"/>
  <c r="Q276" i="9" s="1"/>
  <c r="E1125" i="9"/>
  <c r="V1116" i="9" s="1"/>
  <c r="E377" i="9"/>
  <c r="P374" i="9" s="1"/>
  <c r="E253" i="9"/>
  <c r="R248" i="9" s="1"/>
  <c r="E1135" i="9"/>
  <c r="R1130" i="9" s="1"/>
  <c r="E423" i="9"/>
  <c r="T416" i="9" s="1"/>
  <c r="E1415" i="9"/>
  <c r="R1410" i="9" s="1"/>
  <c r="E673" i="9"/>
  <c r="R668" i="9" s="1"/>
  <c r="E223" i="9"/>
  <c r="P220" i="9" s="1"/>
  <c r="E1277" i="9"/>
  <c r="T1270" i="9" s="1"/>
  <c r="E1095" i="9"/>
  <c r="T1088" i="9" s="1"/>
  <c r="E531" i="9"/>
  <c r="P528" i="9" s="1"/>
  <c r="E252" i="9"/>
  <c r="Q248" i="9" s="1"/>
  <c r="E257" i="9"/>
  <c r="V248" i="9" s="1"/>
  <c r="E505" i="9"/>
  <c r="R500" i="9" s="1"/>
  <c r="E853" i="9"/>
  <c r="P850" i="9" s="1"/>
  <c r="E170" i="9"/>
  <c r="S164" i="9" s="1"/>
  <c r="E910" i="9"/>
  <c r="Q906" i="9" s="1"/>
  <c r="E1133" i="9"/>
  <c r="P1130" i="9" s="1"/>
  <c r="E1051" i="9"/>
  <c r="R1046" i="9" s="1"/>
  <c r="E1273" i="9"/>
  <c r="P1270" i="9" s="1"/>
  <c r="E1035" i="9"/>
  <c r="P1032" i="9" s="1"/>
  <c r="E1278" i="9"/>
  <c r="U1270" i="9" s="1"/>
  <c r="E1252" i="9"/>
  <c r="W1242" i="9" s="1"/>
  <c r="E1136" i="9"/>
  <c r="S1130" i="9" s="1"/>
  <c r="E859" i="9"/>
  <c r="V850" i="9" s="1"/>
  <c r="E677" i="9"/>
  <c r="V668" i="9" s="1"/>
  <c r="E510" i="9"/>
  <c r="W500" i="9" s="1"/>
  <c r="E1007" i="9"/>
  <c r="P1004" i="9" s="1"/>
  <c r="E394" i="9"/>
  <c r="S388" i="9" s="1"/>
  <c r="E97" i="9"/>
  <c r="P94" i="9" s="1"/>
  <c r="E1331" i="9"/>
  <c r="R1326" i="9" s="1"/>
  <c r="E509" i="9"/>
  <c r="V500" i="9" s="1"/>
  <c r="E504" i="9"/>
  <c r="Q500" i="9" s="1"/>
  <c r="E167" i="9"/>
  <c r="P164" i="9" s="1"/>
  <c r="E1011" i="9"/>
  <c r="T1004" i="9" s="1"/>
  <c r="E999" i="9"/>
  <c r="V990" i="9" s="1"/>
  <c r="E914" i="9"/>
  <c r="U906" i="9" s="1"/>
  <c r="AU864" i="9"/>
  <c r="E508" i="9"/>
  <c r="U500" i="9" s="1"/>
  <c r="E1399" i="9"/>
  <c r="P1396" i="9" s="1"/>
  <c r="E1373" i="9"/>
  <c r="R1368" i="9" s="1"/>
  <c r="E995" i="9"/>
  <c r="R990" i="9" s="1"/>
  <c r="E366" i="9"/>
  <c r="S360" i="9" s="1"/>
  <c r="E125" i="9"/>
  <c r="P122" i="9" s="1"/>
  <c r="E1021" i="9"/>
  <c r="P1018" i="9" s="1"/>
  <c r="E1000" i="9"/>
  <c r="W990" i="9" s="1"/>
  <c r="E972" i="9"/>
  <c r="W962" i="9" s="1"/>
  <c r="E966" i="9"/>
  <c r="Q962" i="9" s="1"/>
  <c r="E915" i="9"/>
  <c r="V906" i="9" s="1"/>
  <c r="E881" i="9"/>
  <c r="P878" i="9" s="1"/>
  <c r="E587" i="9"/>
  <c r="P584" i="9" s="1"/>
  <c r="E196" i="9"/>
  <c r="Q192" i="9" s="1"/>
  <c r="E1388" i="9"/>
  <c r="S1382" i="9" s="1"/>
  <c r="E1377" i="9"/>
  <c r="V1368" i="9" s="1"/>
  <c r="E1138" i="9"/>
  <c r="U1130" i="9" s="1"/>
  <c r="E1056" i="9"/>
  <c r="W1046" i="9" s="1"/>
  <c r="E1009" i="9"/>
  <c r="R1004" i="9" s="1"/>
  <c r="E970" i="9"/>
  <c r="U962" i="9" s="1"/>
  <c r="E912" i="9"/>
  <c r="S906" i="9" s="1"/>
  <c r="E592" i="9"/>
  <c r="U584" i="9" s="1"/>
  <c r="E507" i="9"/>
  <c r="T500" i="9" s="1"/>
  <c r="E172" i="9"/>
  <c r="U164" i="9" s="1"/>
  <c r="E897" i="9"/>
  <c r="R892" i="9" s="1"/>
  <c r="E801" i="9"/>
  <c r="T794" i="9" s="1"/>
  <c r="E699" i="9"/>
  <c r="P696" i="9" s="1"/>
  <c r="E1413" i="9"/>
  <c r="P1410" i="9" s="1"/>
  <c r="E1163" i="9"/>
  <c r="R1158" i="9" s="1"/>
  <c r="E1121" i="9"/>
  <c r="R1116" i="9" s="1"/>
  <c r="E790" i="9"/>
  <c r="W780" i="9" s="1"/>
  <c r="E479" i="9"/>
  <c r="T472" i="9" s="1"/>
  <c r="E313" i="9"/>
  <c r="V304" i="9" s="1"/>
  <c r="AU1410" i="9"/>
  <c r="E1332" i="9"/>
  <c r="S1326" i="9" s="1"/>
  <c r="E1280" i="9"/>
  <c r="W1270" i="9" s="1"/>
  <c r="E1274" i="9"/>
  <c r="Q1270" i="9" s="1"/>
  <c r="E1139" i="9"/>
  <c r="V1130" i="9" s="1"/>
  <c r="E1134" i="9"/>
  <c r="Q1130" i="9" s="1"/>
  <c r="E1027" i="9"/>
  <c r="V1018" i="9" s="1"/>
  <c r="E916" i="9"/>
  <c r="W906" i="9" s="1"/>
  <c r="E911" i="9"/>
  <c r="R906" i="9" s="1"/>
  <c r="E787" i="9"/>
  <c r="T780" i="9" s="1"/>
  <c r="E702" i="9"/>
  <c r="S696" i="9" s="1"/>
  <c r="E635" i="9"/>
  <c r="V626" i="9" s="1"/>
  <c r="E620" i="9"/>
  <c r="U612" i="9" s="1"/>
  <c r="E478" i="9"/>
  <c r="S472" i="9" s="1"/>
  <c r="E311" i="9"/>
  <c r="T304" i="9" s="1"/>
  <c r="E256" i="9"/>
  <c r="U248" i="9" s="1"/>
  <c r="E783" i="9"/>
  <c r="P780" i="9" s="1"/>
  <c r="E616" i="9"/>
  <c r="Q612" i="9" s="1"/>
  <c r="E482" i="9"/>
  <c r="W472" i="9" s="1"/>
  <c r="E705" i="9"/>
  <c r="V696" i="9" s="1"/>
  <c r="E1418" i="9"/>
  <c r="U1410" i="9" s="1"/>
  <c r="AU1354" i="9"/>
  <c r="AU1060" i="9"/>
  <c r="AU976" i="9"/>
  <c r="E701" i="9"/>
  <c r="R696" i="9" s="1"/>
  <c r="E619" i="9"/>
  <c r="T612" i="9" s="1"/>
  <c r="E476" i="9"/>
  <c r="Q472" i="9" s="1"/>
  <c r="E325" i="9"/>
  <c r="T318" i="9" s="1"/>
  <c r="E309" i="9"/>
  <c r="R304" i="9" s="1"/>
  <c r="E254" i="9"/>
  <c r="S248" i="9" s="1"/>
  <c r="E1207" i="9"/>
  <c r="T1200" i="9" s="1"/>
  <c r="E647" i="9"/>
  <c r="T640" i="9" s="1"/>
  <c r="E650" i="9"/>
  <c r="W640" i="9" s="1"/>
  <c r="E644" i="9"/>
  <c r="Q640" i="9" s="1"/>
  <c r="E648" i="9"/>
  <c r="U640" i="9" s="1"/>
  <c r="E154" i="9"/>
  <c r="Q150" i="9" s="1"/>
  <c r="E160" i="9"/>
  <c r="W150" i="9" s="1"/>
  <c r="E155" i="9"/>
  <c r="R150" i="9" s="1"/>
  <c r="E139" i="9"/>
  <c r="P136" i="9" s="1"/>
  <c r="E1390" i="9"/>
  <c r="U1382" i="9" s="1"/>
  <c r="E1387" i="9"/>
  <c r="R1382" i="9" s="1"/>
  <c r="E1250" i="9"/>
  <c r="U1242" i="9" s="1"/>
  <c r="E1162" i="9"/>
  <c r="Q1158" i="9" s="1"/>
  <c r="AU1088" i="9"/>
  <c r="E939" i="9"/>
  <c r="R934" i="9" s="1"/>
  <c r="E646" i="9"/>
  <c r="S640" i="9" s="1"/>
  <c r="E146" i="9"/>
  <c r="W136" i="9" s="1"/>
  <c r="E115" i="9"/>
  <c r="T108" i="9" s="1"/>
  <c r="E116" i="9"/>
  <c r="U108" i="9" s="1"/>
  <c r="E71" i="9"/>
  <c r="R66" i="9" s="1"/>
  <c r="E72" i="9"/>
  <c r="S66" i="9" s="1"/>
  <c r="E1392" i="9"/>
  <c r="W1382" i="9" s="1"/>
  <c r="E1389" i="9"/>
  <c r="T1382" i="9" s="1"/>
  <c r="E1386" i="9"/>
  <c r="Q1382" i="9" s="1"/>
  <c r="E1347" i="9"/>
  <c r="T1340" i="9" s="1"/>
  <c r="E1334" i="9"/>
  <c r="U1326" i="9" s="1"/>
  <c r="E1222" i="9"/>
  <c r="U1214" i="9" s="1"/>
  <c r="E1210" i="9"/>
  <c r="W1200" i="9" s="1"/>
  <c r="E1189" i="9"/>
  <c r="P1186" i="9" s="1"/>
  <c r="E1168" i="9"/>
  <c r="W1158" i="9" s="1"/>
  <c r="E1140" i="9"/>
  <c r="W1130" i="9" s="1"/>
  <c r="E1054" i="9"/>
  <c r="U1046" i="9" s="1"/>
  <c r="E993" i="9"/>
  <c r="P990" i="9" s="1"/>
  <c r="E997" i="9"/>
  <c r="T990" i="9" s="1"/>
  <c r="E994" i="9"/>
  <c r="Q990" i="9" s="1"/>
  <c r="E998" i="9"/>
  <c r="U990" i="9" s="1"/>
  <c r="E901" i="9"/>
  <c r="V892" i="9" s="1"/>
  <c r="E883" i="9"/>
  <c r="R878" i="9" s="1"/>
  <c r="E882" i="9"/>
  <c r="Q878" i="9" s="1"/>
  <c r="E887" i="9"/>
  <c r="V878" i="9" s="1"/>
  <c r="E884" i="9"/>
  <c r="S878" i="9" s="1"/>
  <c r="E888" i="9"/>
  <c r="W878" i="9" s="1"/>
  <c r="E799" i="9"/>
  <c r="R794" i="9" s="1"/>
  <c r="E803" i="9"/>
  <c r="V794" i="9" s="1"/>
  <c r="E784" i="9"/>
  <c r="Q780" i="9" s="1"/>
  <c r="E788" i="9"/>
  <c r="U780" i="9" s="1"/>
  <c r="E785" i="9"/>
  <c r="R780" i="9" s="1"/>
  <c r="E789" i="9"/>
  <c r="V780" i="9" s="1"/>
  <c r="E672" i="9"/>
  <c r="Q668" i="9" s="1"/>
  <c r="E675" i="9"/>
  <c r="T668" i="9" s="1"/>
  <c r="E671" i="9"/>
  <c r="P668" i="9" s="1"/>
  <c r="E678" i="9"/>
  <c r="W668" i="9" s="1"/>
  <c r="E645" i="9"/>
  <c r="R640" i="9" s="1"/>
  <c r="E420" i="9"/>
  <c r="Q416" i="9" s="1"/>
  <c r="E424" i="9"/>
  <c r="U416" i="9" s="1"/>
  <c r="E421" i="9"/>
  <c r="R416" i="9" s="1"/>
  <c r="E425" i="9"/>
  <c r="V416" i="9" s="1"/>
  <c r="E340" i="9"/>
  <c r="U332" i="9" s="1"/>
  <c r="E265" i="9"/>
  <c r="P262" i="9" s="1"/>
  <c r="E271" i="9"/>
  <c r="V262" i="9" s="1"/>
  <c r="E1105" i="9"/>
  <c r="P1102" i="9" s="1"/>
  <c r="E813" i="9"/>
  <c r="R808" i="9" s="1"/>
  <c r="E814" i="9"/>
  <c r="S808" i="9" s="1"/>
  <c r="E815" i="9"/>
  <c r="T808" i="9" s="1"/>
  <c r="E649" i="9"/>
  <c r="V640" i="9" s="1"/>
  <c r="E643" i="9"/>
  <c r="P640" i="9" s="1"/>
  <c r="E523" i="9"/>
  <c r="V514" i="9" s="1"/>
  <c r="E519" i="9"/>
  <c r="R514" i="9" s="1"/>
  <c r="E521" i="9"/>
  <c r="T514" i="9" s="1"/>
  <c r="E1217" i="9"/>
  <c r="P1214" i="9" s="1"/>
  <c r="E1052" i="9"/>
  <c r="S1046" i="9" s="1"/>
  <c r="E1055" i="9"/>
  <c r="V1046" i="9" s="1"/>
  <c r="E937" i="9"/>
  <c r="P934" i="9" s="1"/>
  <c r="E941" i="9"/>
  <c r="T934" i="9" s="1"/>
  <c r="E944" i="9"/>
  <c r="W934" i="9" s="1"/>
  <c r="E938" i="9"/>
  <c r="Q934" i="9" s="1"/>
  <c r="E818" i="9"/>
  <c r="W808" i="9" s="1"/>
  <c r="E769" i="9"/>
  <c r="P766" i="9" s="1"/>
  <c r="E559" i="9"/>
  <c r="P556" i="9" s="1"/>
  <c r="E564" i="9"/>
  <c r="U556" i="9" s="1"/>
  <c r="E1391" i="9"/>
  <c r="V1382" i="9" s="1"/>
  <c r="E1333" i="9"/>
  <c r="T1326" i="9" s="1"/>
  <c r="E1329" i="9"/>
  <c r="P1326" i="9" s="1"/>
  <c r="E1220" i="9"/>
  <c r="S1214" i="9" s="1"/>
  <c r="E1208" i="9"/>
  <c r="U1200" i="9" s="1"/>
  <c r="E1077" i="9"/>
  <c r="P1074" i="9" s="1"/>
  <c r="E1079" i="9"/>
  <c r="R1074" i="9" s="1"/>
  <c r="E1049" i="9"/>
  <c r="P1046" i="9" s="1"/>
  <c r="E1023" i="9"/>
  <c r="R1018" i="9" s="1"/>
  <c r="E1022" i="9"/>
  <c r="Q1018" i="9" s="1"/>
  <c r="E1028" i="9"/>
  <c r="W1018" i="9" s="1"/>
  <c r="E1024" i="9"/>
  <c r="S1018" i="9" s="1"/>
  <c r="E965" i="9"/>
  <c r="P962" i="9" s="1"/>
  <c r="E971" i="9"/>
  <c r="V962" i="9" s="1"/>
  <c r="E968" i="9"/>
  <c r="S962" i="9" s="1"/>
  <c r="AU948" i="9"/>
  <c r="E942" i="9"/>
  <c r="U934" i="9" s="1"/>
  <c r="E812" i="9"/>
  <c r="Q808" i="9" s="1"/>
  <c r="AU626" i="9"/>
  <c r="E561" i="9"/>
  <c r="R556" i="9" s="1"/>
  <c r="E532" i="9"/>
  <c r="Q528" i="9" s="1"/>
  <c r="E535" i="9"/>
  <c r="T528" i="9" s="1"/>
  <c r="E364" i="9"/>
  <c r="Q360" i="9" s="1"/>
  <c r="E369" i="9"/>
  <c r="V360" i="9" s="1"/>
  <c r="AU346" i="9"/>
  <c r="E159" i="9"/>
  <c r="V150" i="9" s="1"/>
  <c r="E141" i="9"/>
  <c r="R136" i="9" s="1"/>
  <c r="E913" i="9"/>
  <c r="T906" i="9" s="1"/>
  <c r="E704" i="9"/>
  <c r="U696" i="9" s="1"/>
  <c r="E506" i="9"/>
  <c r="S500" i="9" s="1"/>
  <c r="E480" i="9"/>
  <c r="U472" i="9" s="1"/>
  <c r="E475" i="9"/>
  <c r="P472" i="9" s="1"/>
  <c r="E321" i="9"/>
  <c r="P318" i="9" s="1"/>
  <c r="E312" i="9"/>
  <c r="U304" i="9" s="1"/>
  <c r="E258" i="9"/>
  <c r="W248" i="9" s="1"/>
  <c r="E255" i="9"/>
  <c r="T248" i="9" s="1"/>
  <c r="AU1298" i="9"/>
  <c r="E1179" i="9"/>
  <c r="T1172" i="9" s="1"/>
  <c r="E1175" i="9"/>
  <c r="P1172" i="9" s="1"/>
  <c r="E1176" i="9"/>
  <c r="Q1172" i="9" s="1"/>
  <c r="E1181" i="9"/>
  <c r="V1172" i="9" s="1"/>
  <c r="AU822" i="9"/>
  <c r="E747" i="9"/>
  <c r="V738" i="9" s="1"/>
  <c r="E745" i="9"/>
  <c r="T738" i="9" s="1"/>
  <c r="E743" i="9"/>
  <c r="R738" i="9" s="1"/>
  <c r="E575" i="9"/>
  <c r="R570" i="9" s="1"/>
  <c r="E579" i="9"/>
  <c r="V570" i="9" s="1"/>
  <c r="E577" i="9"/>
  <c r="T570" i="9" s="1"/>
  <c r="E1427" i="9"/>
  <c r="P1424" i="9" s="1"/>
  <c r="E1357" i="9"/>
  <c r="P1354" i="9" s="1"/>
  <c r="E1360" i="9"/>
  <c r="S1354" i="9" s="1"/>
  <c r="E1358" i="9"/>
  <c r="Q1354" i="9" s="1"/>
  <c r="E1363" i="9"/>
  <c r="V1354" i="9" s="1"/>
  <c r="E845" i="9"/>
  <c r="V836" i="9" s="1"/>
  <c r="E756" i="9"/>
  <c r="Q752" i="9" s="1"/>
  <c r="E759" i="9"/>
  <c r="T752" i="9" s="1"/>
  <c r="E762" i="9"/>
  <c r="W752" i="9" s="1"/>
  <c r="E755" i="9"/>
  <c r="P752" i="9" s="1"/>
  <c r="E761" i="9"/>
  <c r="V752" i="9" s="1"/>
  <c r="E757" i="9"/>
  <c r="R752" i="9" s="1"/>
  <c r="E760" i="9"/>
  <c r="U752" i="9" s="1"/>
  <c r="E545" i="9"/>
  <c r="P542" i="9" s="1"/>
  <c r="E549" i="9"/>
  <c r="T542" i="9" s="1"/>
  <c r="E182" i="9"/>
  <c r="Q178" i="9" s="1"/>
  <c r="E184" i="9"/>
  <c r="S178" i="9" s="1"/>
  <c r="E188" i="9"/>
  <c r="W178" i="9" s="1"/>
  <c r="E181" i="9"/>
  <c r="P178" i="9" s="1"/>
  <c r="E186" i="9"/>
  <c r="U178" i="9" s="1"/>
  <c r="E185" i="9"/>
  <c r="T178" i="9" s="1"/>
  <c r="E1400" i="9"/>
  <c r="Q1396" i="9" s="1"/>
  <c r="E1401" i="9"/>
  <c r="R1396" i="9" s="1"/>
  <c r="E1405" i="9"/>
  <c r="V1396" i="9" s="1"/>
  <c r="AU1382" i="9"/>
  <c r="E1362" i="9"/>
  <c r="U1354" i="9" s="1"/>
  <c r="E1316" i="9"/>
  <c r="Q1312" i="9" s="1"/>
  <c r="E1319" i="9"/>
  <c r="T1312" i="9" s="1"/>
  <c r="E1248" i="9"/>
  <c r="S1242" i="9" s="1"/>
  <c r="E1251" i="9"/>
  <c r="V1242" i="9" s="1"/>
  <c r="E1246" i="9"/>
  <c r="Q1242" i="9" s="1"/>
  <c r="E1249" i="9"/>
  <c r="T1242" i="9" s="1"/>
  <c r="AU1200" i="9"/>
  <c r="AU1172" i="9"/>
  <c r="E1082" i="9"/>
  <c r="U1074" i="9" s="1"/>
  <c r="AU1032" i="9"/>
  <c r="AU766" i="9"/>
  <c r="E758" i="9"/>
  <c r="S752" i="9" s="1"/>
  <c r="AU654" i="9"/>
  <c r="E299" i="9"/>
  <c r="V290" i="9" s="1"/>
  <c r="E293" i="9"/>
  <c r="P290" i="9" s="1"/>
  <c r="E297" i="9"/>
  <c r="T290" i="9" s="1"/>
  <c r="E295" i="9"/>
  <c r="R290" i="9" s="1"/>
  <c r="E1232" i="9"/>
  <c r="Q1228" i="9" s="1"/>
  <c r="E1233" i="9"/>
  <c r="R1228" i="9" s="1"/>
  <c r="E1234" i="9"/>
  <c r="S1228" i="9" s="1"/>
  <c r="E1238" i="9"/>
  <c r="W1228" i="9" s="1"/>
  <c r="AU1116" i="9"/>
  <c r="E1065" i="9"/>
  <c r="R1060" i="9" s="1"/>
  <c r="E1069" i="9"/>
  <c r="V1060" i="9" s="1"/>
  <c r="E951" i="9"/>
  <c r="P948" i="9" s="1"/>
  <c r="E955" i="9"/>
  <c r="T948" i="9" s="1"/>
  <c r="E840" i="9"/>
  <c r="Q836" i="9" s="1"/>
  <c r="E842" i="9"/>
  <c r="S836" i="9" s="1"/>
  <c r="E844" i="9"/>
  <c r="U836" i="9" s="1"/>
  <c r="E846" i="9"/>
  <c r="W836" i="9" s="1"/>
  <c r="E741" i="9"/>
  <c r="P738" i="9" s="1"/>
  <c r="E573" i="9"/>
  <c r="P570" i="9" s="1"/>
  <c r="E1428" i="9"/>
  <c r="Q1424" i="9" s="1"/>
  <c r="E1429" i="9"/>
  <c r="R1424" i="9" s="1"/>
  <c r="E1433" i="9"/>
  <c r="V1424" i="9" s="1"/>
  <c r="E1359" i="9"/>
  <c r="R1354" i="9" s="1"/>
  <c r="E1291" i="9"/>
  <c r="T1284" i="9" s="1"/>
  <c r="E1288" i="9"/>
  <c r="Q1284" i="9" s="1"/>
  <c r="E1293" i="9"/>
  <c r="V1284" i="9" s="1"/>
  <c r="E1290" i="9"/>
  <c r="S1284" i="9" s="1"/>
  <c r="E1235" i="9"/>
  <c r="T1228" i="9" s="1"/>
  <c r="E1164" i="9"/>
  <c r="S1158" i="9" s="1"/>
  <c r="E1167" i="9"/>
  <c r="V1158" i="9" s="1"/>
  <c r="E1161" i="9"/>
  <c r="P1158" i="9" s="1"/>
  <c r="E1165" i="9"/>
  <c r="T1158" i="9" s="1"/>
  <c r="E1107" i="9"/>
  <c r="R1102" i="9" s="1"/>
  <c r="E1110" i="9"/>
  <c r="U1102" i="9" s="1"/>
  <c r="E1108" i="9"/>
  <c r="S1102" i="9" s="1"/>
  <c r="E1111" i="9"/>
  <c r="V1102" i="9" s="1"/>
  <c r="E1080" i="9"/>
  <c r="S1074" i="9" s="1"/>
  <c r="E1078" i="9"/>
  <c r="Q1074" i="9" s="1"/>
  <c r="E1081" i="9"/>
  <c r="T1074" i="9" s="1"/>
  <c r="E1084" i="9"/>
  <c r="W1074" i="9" s="1"/>
  <c r="AU892" i="9"/>
  <c r="E1414" i="9"/>
  <c r="Q1410" i="9" s="1"/>
  <c r="E1419" i="9"/>
  <c r="V1410" i="9" s="1"/>
  <c r="E1417" i="9"/>
  <c r="T1410" i="9" s="1"/>
  <c r="E1420" i="9"/>
  <c r="W1410" i="9" s="1"/>
  <c r="E1361" i="9"/>
  <c r="T1354" i="9" s="1"/>
  <c r="AU1228" i="9"/>
  <c r="E1231" i="9"/>
  <c r="P1228" i="9" s="1"/>
  <c r="E1203" i="9"/>
  <c r="P1200" i="9" s="1"/>
  <c r="E1206" i="9"/>
  <c r="S1200" i="9" s="1"/>
  <c r="E1204" i="9"/>
  <c r="Q1200" i="9" s="1"/>
  <c r="E1209" i="9"/>
  <c r="V1200" i="9" s="1"/>
  <c r="E1112" i="9"/>
  <c r="W1102" i="9" s="1"/>
  <c r="E1106" i="9"/>
  <c r="Q1102" i="9" s="1"/>
  <c r="E1063" i="9"/>
  <c r="P1060" i="9" s="1"/>
  <c r="AU1004" i="9"/>
  <c r="E957" i="9"/>
  <c r="V948" i="9" s="1"/>
  <c r="E856" i="9"/>
  <c r="S850" i="9" s="1"/>
  <c r="E854" i="9"/>
  <c r="Q850" i="9" s="1"/>
  <c r="E857" i="9"/>
  <c r="T850" i="9" s="1"/>
  <c r="E860" i="9"/>
  <c r="W850" i="9" s="1"/>
  <c r="E843" i="9"/>
  <c r="T836" i="9" s="1"/>
  <c r="E839" i="9"/>
  <c r="P836" i="9" s="1"/>
  <c r="E729" i="9"/>
  <c r="R724" i="9" s="1"/>
  <c r="E732" i="9"/>
  <c r="U724" i="9" s="1"/>
  <c r="E731" i="9"/>
  <c r="T724" i="9" s="1"/>
  <c r="E730" i="9"/>
  <c r="S724" i="9" s="1"/>
  <c r="E733" i="9"/>
  <c r="V724" i="9" s="1"/>
  <c r="E727" i="9"/>
  <c r="P724" i="9" s="1"/>
  <c r="E734" i="9"/>
  <c r="W724" i="9" s="1"/>
  <c r="E685" i="9"/>
  <c r="P682" i="9" s="1"/>
  <c r="E689" i="9"/>
  <c r="T682" i="9" s="1"/>
  <c r="E691" i="9"/>
  <c r="V682" i="9" s="1"/>
  <c r="E448" i="9"/>
  <c r="Q444" i="9" s="1"/>
  <c r="E451" i="9"/>
  <c r="T444" i="9" s="1"/>
  <c r="E449" i="9"/>
  <c r="R444" i="9" s="1"/>
  <c r="E454" i="9"/>
  <c r="W444" i="9" s="1"/>
  <c r="E447" i="9"/>
  <c r="P444" i="9" s="1"/>
  <c r="E452" i="9"/>
  <c r="U444" i="9" s="1"/>
  <c r="E453" i="9"/>
  <c r="V444" i="9" s="1"/>
  <c r="AU738" i="9"/>
  <c r="E467" i="9"/>
  <c r="V458" i="9" s="1"/>
  <c r="E463" i="9"/>
  <c r="R458" i="9" s="1"/>
  <c r="E461" i="9"/>
  <c r="P458" i="9" s="1"/>
  <c r="E224" i="9"/>
  <c r="Q220" i="9" s="1"/>
  <c r="E227" i="9"/>
  <c r="T220" i="9" s="1"/>
  <c r="E225" i="9"/>
  <c r="R220" i="9" s="1"/>
  <c r="E228" i="9"/>
  <c r="U220" i="9" s="1"/>
  <c r="E229" i="9"/>
  <c r="V220" i="9" s="1"/>
  <c r="E209" i="9"/>
  <c r="P206" i="9" s="1"/>
  <c r="E215" i="9"/>
  <c r="V206" i="9" s="1"/>
  <c r="E1375" i="9"/>
  <c r="T1368" i="9" s="1"/>
  <c r="E1371" i="9"/>
  <c r="P1368" i="9" s="1"/>
  <c r="E1349" i="9"/>
  <c r="V1340" i="9" s="1"/>
  <c r="E1345" i="9"/>
  <c r="R1340" i="9" s="1"/>
  <c r="E1335" i="9"/>
  <c r="V1326" i="9" s="1"/>
  <c r="E1223" i="9"/>
  <c r="V1214" i="9" s="1"/>
  <c r="E1123" i="9"/>
  <c r="T1116" i="9" s="1"/>
  <c r="E899" i="9"/>
  <c r="T892" i="9" s="1"/>
  <c r="E886" i="9"/>
  <c r="U878" i="9" s="1"/>
  <c r="E817" i="9"/>
  <c r="V808" i="9" s="1"/>
  <c r="E811" i="9"/>
  <c r="P808" i="9" s="1"/>
  <c r="AU794" i="9"/>
  <c r="E713" i="9"/>
  <c r="P710" i="9" s="1"/>
  <c r="E706" i="9"/>
  <c r="W696" i="9" s="1"/>
  <c r="E703" i="9"/>
  <c r="T696" i="9" s="1"/>
  <c r="E622" i="9"/>
  <c r="W612" i="9" s="1"/>
  <c r="E588" i="9"/>
  <c r="Q584" i="9" s="1"/>
  <c r="E591" i="9"/>
  <c r="T584" i="9" s="1"/>
  <c r="E589" i="9"/>
  <c r="R584" i="9" s="1"/>
  <c r="E594" i="9"/>
  <c r="W584" i="9" s="1"/>
  <c r="E562" i="9"/>
  <c r="S556" i="9" s="1"/>
  <c r="E565" i="9"/>
  <c r="V556" i="9" s="1"/>
  <c r="E560" i="9"/>
  <c r="Q556" i="9" s="1"/>
  <c r="E563" i="9"/>
  <c r="T556" i="9" s="1"/>
  <c r="E533" i="9"/>
  <c r="R528" i="9" s="1"/>
  <c r="E537" i="9"/>
  <c r="V528" i="9" s="1"/>
  <c r="E534" i="9"/>
  <c r="S528" i="9" s="1"/>
  <c r="E538" i="9"/>
  <c r="W528" i="9" s="1"/>
  <c r="AU486" i="9"/>
  <c r="E398" i="9"/>
  <c r="W388" i="9" s="1"/>
  <c r="E337" i="9"/>
  <c r="R332" i="9" s="1"/>
  <c r="E342" i="9"/>
  <c r="W332" i="9" s="1"/>
  <c r="E341" i="9"/>
  <c r="V332" i="9" s="1"/>
  <c r="E335" i="9"/>
  <c r="P332" i="9" s="1"/>
  <c r="E338" i="9"/>
  <c r="S332" i="9" s="1"/>
  <c r="E226" i="9"/>
  <c r="S220" i="9" s="1"/>
  <c r="E102" i="9"/>
  <c r="U94" i="9" s="1"/>
  <c r="E99" i="9"/>
  <c r="R94" i="9" s="1"/>
  <c r="E85" i="9"/>
  <c r="R80" i="9" s="1"/>
  <c r="E83" i="9"/>
  <c r="P80" i="9" s="1"/>
  <c r="E86" i="9"/>
  <c r="S80" i="9" s="1"/>
  <c r="E87" i="9"/>
  <c r="T80" i="9" s="1"/>
  <c r="E631" i="9"/>
  <c r="R626" i="9" s="1"/>
  <c r="E629" i="9"/>
  <c r="P626" i="9" s="1"/>
  <c r="E411" i="9"/>
  <c r="V402" i="9" s="1"/>
  <c r="E407" i="9"/>
  <c r="R402" i="9" s="1"/>
  <c r="E405" i="9"/>
  <c r="P402" i="9" s="1"/>
  <c r="E409" i="9"/>
  <c r="T402" i="9" s="1"/>
  <c r="E281" i="9"/>
  <c r="R276" i="9" s="1"/>
  <c r="E284" i="9"/>
  <c r="U276" i="9" s="1"/>
  <c r="E282" i="9"/>
  <c r="S276" i="9" s="1"/>
  <c r="E285" i="9"/>
  <c r="V276" i="9" s="1"/>
  <c r="E279" i="9"/>
  <c r="P276" i="9" s="1"/>
  <c r="E286" i="9"/>
  <c r="W276" i="9" s="1"/>
  <c r="E198" i="9"/>
  <c r="S192" i="9" s="1"/>
  <c r="E202" i="9"/>
  <c r="W192" i="9" s="1"/>
  <c r="E199" i="9"/>
  <c r="T192" i="9" s="1"/>
  <c r="E195" i="9"/>
  <c r="P192" i="9" s="1"/>
  <c r="E200" i="9"/>
  <c r="U192" i="9" s="1"/>
  <c r="E1026" i="9"/>
  <c r="U1018" i="9" s="1"/>
  <c r="E816" i="9"/>
  <c r="U808" i="9" s="1"/>
  <c r="E617" i="9"/>
  <c r="R612" i="9" s="1"/>
  <c r="E621" i="9"/>
  <c r="V612" i="9" s="1"/>
  <c r="E618" i="9"/>
  <c r="S612" i="9" s="1"/>
  <c r="E601" i="9"/>
  <c r="P598" i="9" s="1"/>
  <c r="E607" i="9"/>
  <c r="V598" i="9" s="1"/>
  <c r="E603" i="9"/>
  <c r="R598" i="9" s="1"/>
  <c r="E489" i="9"/>
  <c r="P486" i="9" s="1"/>
  <c r="E495" i="9"/>
  <c r="V486" i="9" s="1"/>
  <c r="E392" i="9"/>
  <c r="Q388" i="9" s="1"/>
  <c r="E395" i="9"/>
  <c r="T388" i="9" s="1"/>
  <c r="E393" i="9"/>
  <c r="R388" i="9" s="1"/>
  <c r="E396" i="9"/>
  <c r="U388" i="9" s="1"/>
  <c r="E397" i="9"/>
  <c r="V388" i="9" s="1"/>
  <c r="E365" i="9"/>
  <c r="R360" i="9" s="1"/>
  <c r="E370" i="9"/>
  <c r="W360" i="9" s="1"/>
  <c r="E363" i="9"/>
  <c r="P360" i="9" s="1"/>
  <c r="E368" i="9"/>
  <c r="U360" i="9" s="1"/>
  <c r="AU318" i="9"/>
  <c r="E243" i="9"/>
  <c r="V234" i="9" s="1"/>
  <c r="E239" i="9"/>
  <c r="R234" i="9" s="1"/>
  <c r="E237" i="9"/>
  <c r="P234" i="9" s="1"/>
  <c r="E241" i="9"/>
  <c r="T234" i="9" s="1"/>
  <c r="E197" i="9"/>
  <c r="R192" i="9" s="1"/>
  <c r="E114" i="9"/>
  <c r="S108" i="9" s="1"/>
  <c r="E112" i="9"/>
  <c r="Q108" i="9" s="1"/>
  <c r="E113" i="9"/>
  <c r="R108" i="9" s="1"/>
  <c r="E118" i="9"/>
  <c r="W108" i="9" s="1"/>
  <c r="E659" i="9"/>
  <c r="R654" i="9" s="1"/>
  <c r="AU542" i="9"/>
  <c r="E481" i="9"/>
  <c r="V472" i="9" s="1"/>
  <c r="E323" i="9"/>
  <c r="R318" i="9" s="1"/>
  <c r="E310" i="9"/>
  <c r="S304" i="9" s="1"/>
  <c r="E314" i="9"/>
  <c r="W304" i="9" s="1"/>
  <c r="E157" i="9"/>
  <c r="T150" i="9" s="1"/>
  <c r="E153" i="9"/>
  <c r="P150" i="9" s="1"/>
  <c r="E156" i="9"/>
  <c r="S150" i="9" s="1"/>
  <c r="E70" i="9"/>
  <c r="Q66" i="9" s="1"/>
  <c r="E73" i="9"/>
  <c r="T66" i="9" s="1"/>
  <c r="E1301" i="9"/>
  <c r="P1298" i="9" s="1"/>
  <c r="E1303" i="9"/>
  <c r="R1298" i="9" s="1"/>
  <c r="E1305" i="9"/>
  <c r="T1298" i="9" s="1"/>
  <c r="E1307" i="9"/>
  <c r="V1298" i="9" s="1"/>
  <c r="E1302" i="9"/>
  <c r="Q1298" i="9" s="1"/>
  <c r="E1304" i="9"/>
  <c r="S1298" i="9" s="1"/>
  <c r="E1308" i="9"/>
  <c r="W1298" i="9" s="1"/>
  <c r="E1306" i="9"/>
  <c r="U1298" i="9" s="1"/>
  <c r="E1148" i="9"/>
  <c r="Q1144" i="9" s="1"/>
  <c r="E1150" i="9"/>
  <c r="S1144" i="9" s="1"/>
  <c r="E1152" i="9"/>
  <c r="U1144" i="9" s="1"/>
  <c r="E1154" i="9"/>
  <c r="W1144" i="9" s="1"/>
  <c r="E1149" i="9"/>
  <c r="R1144" i="9" s="1"/>
  <c r="E1153" i="9"/>
  <c r="V1144" i="9" s="1"/>
  <c r="E1262" i="9"/>
  <c r="S1256" i="9" s="1"/>
  <c r="AU1256" i="9"/>
  <c r="E1092" i="9"/>
  <c r="Q1088" i="9" s="1"/>
  <c r="E1094" i="9"/>
  <c r="S1088" i="9" s="1"/>
  <c r="E1096" i="9"/>
  <c r="U1088" i="9" s="1"/>
  <c r="E1098" i="9"/>
  <c r="W1088" i="9" s="1"/>
  <c r="E1093" i="9"/>
  <c r="R1088" i="9" s="1"/>
  <c r="E1097" i="9"/>
  <c r="V1088" i="9" s="1"/>
  <c r="E1192" i="9"/>
  <c r="S1186" i="9" s="1"/>
  <c r="E1195" i="9"/>
  <c r="V1186" i="9" s="1"/>
  <c r="E1190" i="9"/>
  <c r="Q1186" i="9" s="1"/>
  <c r="E1193" i="9"/>
  <c r="T1186" i="9" s="1"/>
  <c r="E1191" i="9"/>
  <c r="R1186" i="9" s="1"/>
  <c r="E1196" i="9"/>
  <c r="W1186" i="9" s="1"/>
  <c r="E1147" i="9"/>
  <c r="P1144" i="9" s="1"/>
  <c r="E1036" i="9"/>
  <c r="Q1032" i="9" s="1"/>
  <c r="E1038" i="9"/>
  <c r="S1032" i="9" s="1"/>
  <c r="E1040" i="9"/>
  <c r="U1032" i="9" s="1"/>
  <c r="E1042" i="9"/>
  <c r="W1032" i="9" s="1"/>
  <c r="E1037" i="9"/>
  <c r="R1032" i="9" s="1"/>
  <c r="E1041" i="9"/>
  <c r="V1032" i="9" s="1"/>
  <c r="E1260" i="9"/>
  <c r="Q1256" i="9" s="1"/>
  <c r="E1265" i="9"/>
  <c r="V1256" i="9" s="1"/>
  <c r="E1261" i="9"/>
  <c r="R1256" i="9" s="1"/>
  <c r="E1263" i="9"/>
  <c r="T1256" i="9" s="1"/>
  <c r="E1266" i="9"/>
  <c r="W1256" i="9" s="1"/>
  <c r="E1264" i="9"/>
  <c r="U1256" i="9" s="1"/>
  <c r="AU1186" i="9"/>
  <c r="E1151" i="9"/>
  <c r="T1144" i="9" s="1"/>
  <c r="E983" i="9"/>
  <c r="T976" i="9" s="1"/>
  <c r="E979" i="9"/>
  <c r="P976" i="9" s="1"/>
  <c r="E927" i="9"/>
  <c r="T920" i="9" s="1"/>
  <c r="E923" i="9"/>
  <c r="P920" i="9" s="1"/>
  <c r="E868" i="9"/>
  <c r="Q864" i="9" s="1"/>
  <c r="E870" i="9"/>
  <c r="S864" i="9" s="1"/>
  <c r="E872" i="9"/>
  <c r="U864" i="9" s="1"/>
  <c r="E874" i="9"/>
  <c r="W864" i="9" s="1"/>
  <c r="E826" i="9"/>
  <c r="Q822" i="9" s="1"/>
  <c r="E828" i="9"/>
  <c r="S822" i="9" s="1"/>
  <c r="E830" i="9"/>
  <c r="U822" i="9" s="1"/>
  <c r="E827" i="9"/>
  <c r="R822" i="9" s="1"/>
  <c r="E831" i="9"/>
  <c r="V822" i="9" s="1"/>
  <c r="AU780" i="9"/>
  <c r="AU934" i="9"/>
  <c r="E56" i="9"/>
  <c r="Q52" i="9" s="1"/>
  <c r="E58" i="9"/>
  <c r="S52" i="9" s="1"/>
  <c r="E57" i="9"/>
  <c r="R52" i="9" s="1"/>
  <c r="E59" i="9"/>
  <c r="T52" i="9" s="1"/>
  <c r="AU1424" i="9"/>
  <c r="AU1396" i="9"/>
  <c r="AU1368" i="9"/>
  <c r="AU1312" i="9"/>
  <c r="E1292" i="9"/>
  <c r="U1284" i="9" s="1"/>
  <c r="E1289" i="9"/>
  <c r="R1284" i="9" s="1"/>
  <c r="E1279" i="9"/>
  <c r="V1270" i="9" s="1"/>
  <c r="AU1242" i="9"/>
  <c r="E1237" i="9"/>
  <c r="V1228" i="9" s="1"/>
  <c r="E1224" i="9"/>
  <c r="W1214" i="9" s="1"/>
  <c r="E1219" i="9"/>
  <c r="R1214" i="9" s="1"/>
  <c r="E1180" i="9"/>
  <c r="U1172" i="9" s="1"/>
  <c r="E1177" i="9"/>
  <c r="R1172" i="9" s="1"/>
  <c r="E1120" i="9"/>
  <c r="Q1116" i="9" s="1"/>
  <c r="E1122" i="9"/>
  <c r="S1116" i="9" s="1"/>
  <c r="E1124" i="9"/>
  <c r="U1116" i="9" s="1"/>
  <c r="E1126" i="9"/>
  <c r="W1116" i="9" s="1"/>
  <c r="E1064" i="9"/>
  <c r="Q1060" i="9" s="1"/>
  <c r="E1066" i="9"/>
  <c r="S1060" i="9" s="1"/>
  <c r="E1068" i="9"/>
  <c r="U1060" i="9" s="1"/>
  <c r="E1070" i="9"/>
  <c r="W1060" i="9" s="1"/>
  <c r="E1008" i="9"/>
  <c r="Q1004" i="9" s="1"/>
  <c r="E1010" i="9"/>
  <c r="S1004" i="9" s="1"/>
  <c r="E1012" i="9"/>
  <c r="U1004" i="9" s="1"/>
  <c r="E1014" i="9"/>
  <c r="W1004" i="9" s="1"/>
  <c r="E985" i="9"/>
  <c r="V976" i="9" s="1"/>
  <c r="E952" i="9"/>
  <c r="Q948" i="9" s="1"/>
  <c r="E954" i="9"/>
  <c r="S948" i="9" s="1"/>
  <c r="E956" i="9"/>
  <c r="U948" i="9" s="1"/>
  <c r="E958" i="9"/>
  <c r="W948" i="9" s="1"/>
  <c r="E929" i="9"/>
  <c r="V920" i="9" s="1"/>
  <c r="E896" i="9"/>
  <c r="Q892" i="9" s="1"/>
  <c r="E898" i="9"/>
  <c r="S892" i="9" s="1"/>
  <c r="E900" i="9"/>
  <c r="U892" i="9" s="1"/>
  <c r="E902" i="9"/>
  <c r="W892" i="9" s="1"/>
  <c r="E873" i="9"/>
  <c r="V864" i="9" s="1"/>
  <c r="E869" i="9"/>
  <c r="R864" i="9" s="1"/>
  <c r="E714" i="9"/>
  <c r="Q710" i="9" s="1"/>
  <c r="E716" i="9"/>
  <c r="S710" i="9" s="1"/>
  <c r="E718" i="9"/>
  <c r="U710" i="9" s="1"/>
  <c r="E720" i="9"/>
  <c r="W710" i="9" s="1"/>
  <c r="E719" i="9"/>
  <c r="V710" i="9" s="1"/>
  <c r="E717" i="9"/>
  <c r="T710" i="9" s="1"/>
  <c r="AU668" i="9"/>
  <c r="E378" i="9"/>
  <c r="Q374" i="9" s="1"/>
  <c r="E380" i="9"/>
  <c r="S374" i="9" s="1"/>
  <c r="E382" i="9"/>
  <c r="U374" i="9" s="1"/>
  <c r="E384" i="9"/>
  <c r="W374" i="9" s="1"/>
  <c r="E381" i="9"/>
  <c r="T374" i="9" s="1"/>
  <c r="E379" i="9"/>
  <c r="R374" i="9" s="1"/>
  <c r="E350" i="9"/>
  <c r="Q346" i="9" s="1"/>
  <c r="E352" i="9"/>
  <c r="S346" i="9" s="1"/>
  <c r="E354" i="9"/>
  <c r="U346" i="9" s="1"/>
  <c r="E356" i="9"/>
  <c r="W346" i="9" s="1"/>
  <c r="E355" i="9"/>
  <c r="V346" i="9" s="1"/>
  <c r="E353" i="9"/>
  <c r="T346" i="9" s="1"/>
  <c r="E349" i="9"/>
  <c r="P346" i="9" s="1"/>
  <c r="E351" i="9"/>
  <c r="R346" i="9" s="1"/>
  <c r="E980" i="9"/>
  <c r="Q976" i="9" s="1"/>
  <c r="E982" i="9"/>
  <c r="S976" i="9" s="1"/>
  <c r="E984" i="9"/>
  <c r="U976" i="9" s="1"/>
  <c r="E986" i="9"/>
  <c r="W976" i="9" s="1"/>
  <c r="E924" i="9"/>
  <c r="Q920" i="9" s="1"/>
  <c r="E926" i="9"/>
  <c r="S920" i="9" s="1"/>
  <c r="E928" i="9"/>
  <c r="U920" i="9" s="1"/>
  <c r="E930" i="9"/>
  <c r="W920" i="9" s="1"/>
  <c r="E867" i="9"/>
  <c r="P864" i="9" s="1"/>
  <c r="E825" i="9"/>
  <c r="P822" i="9" s="1"/>
  <c r="E1343" i="9"/>
  <c r="P1340" i="9" s="1"/>
  <c r="E1317" i="9"/>
  <c r="R1312" i="9" s="1"/>
  <c r="E1315" i="9"/>
  <c r="P1312" i="9" s="1"/>
  <c r="AU1214" i="9"/>
  <c r="AU1046" i="9"/>
  <c r="E829" i="9"/>
  <c r="T822" i="9" s="1"/>
  <c r="E770" i="9"/>
  <c r="Q766" i="9" s="1"/>
  <c r="E772" i="9"/>
  <c r="S766" i="9" s="1"/>
  <c r="E774" i="9"/>
  <c r="U766" i="9" s="1"/>
  <c r="E776" i="9"/>
  <c r="W766" i="9" s="1"/>
  <c r="E775" i="9"/>
  <c r="V766" i="9" s="1"/>
  <c r="E773" i="9"/>
  <c r="T766" i="9" s="1"/>
  <c r="AU724" i="9"/>
  <c r="AU528" i="9"/>
  <c r="E1434" i="9"/>
  <c r="W1424" i="9" s="1"/>
  <c r="E1432" i="9"/>
  <c r="U1424" i="9" s="1"/>
  <c r="E1430" i="9"/>
  <c r="S1424" i="9" s="1"/>
  <c r="E1406" i="9"/>
  <c r="W1396" i="9" s="1"/>
  <c r="E1404" i="9"/>
  <c r="U1396" i="9" s="1"/>
  <c r="E1402" i="9"/>
  <c r="S1396" i="9" s="1"/>
  <c r="E1378" i="9"/>
  <c r="W1368" i="9" s="1"/>
  <c r="E1376" i="9"/>
  <c r="U1368" i="9" s="1"/>
  <c r="E1374" i="9"/>
  <c r="S1368" i="9" s="1"/>
  <c r="E1350" i="9"/>
  <c r="W1340" i="9" s="1"/>
  <c r="E1348" i="9"/>
  <c r="U1340" i="9" s="1"/>
  <c r="E1346" i="9"/>
  <c r="S1340" i="9" s="1"/>
  <c r="E1322" i="9"/>
  <c r="W1312" i="9" s="1"/>
  <c r="E1320" i="9"/>
  <c r="U1312" i="9" s="1"/>
  <c r="E1318" i="9"/>
  <c r="S1312" i="9" s="1"/>
  <c r="E1294" i="9"/>
  <c r="W1284" i="9" s="1"/>
  <c r="AU1270" i="9"/>
  <c r="E1221" i="9"/>
  <c r="T1214" i="9" s="1"/>
  <c r="E1182" i="9"/>
  <c r="W1172" i="9" s="1"/>
  <c r="AU1130" i="9"/>
  <c r="AU1074" i="9"/>
  <c r="AU1018" i="9"/>
  <c r="AU906" i="9"/>
  <c r="AU850" i="9"/>
  <c r="E832" i="9"/>
  <c r="W822" i="9" s="1"/>
  <c r="E658" i="9"/>
  <c r="Q654" i="9" s="1"/>
  <c r="E660" i="9"/>
  <c r="S654" i="9" s="1"/>
  <c r="E662" i="9"/>
  <c r="U654" i="9" s="1"/>
  <c r="E664" i="9"/>
  <c r="W654" i="9" s="1"/>
  <c r="E663" i="9"/>
  <c r="V654" i="9" s="1"/>
  <c r="E661" i="9"/>
  <c r="T654" i="9" s="1"/>
  <c r="AU612" i="9"/>
  <c r="E434" i="9"/>
  <c r="Q430" i="9" s="1"/>
  <c r="E436" i="9"/>
  <c r="S430" i="9" s="1"/>
  <c r="E438" i="9"/>
  <c r="U430" i="9" s="1"/>
  <c r="E440" i="9"/>
  <c r="W430" i="9" s="1"/>
  <c r="E437" i="9"/>
  <c r="T430" i="9" s="1"/>
  <c r="E435" i="9"/>
  <c r="R430" i="9" s="1"/>
  <c r="E433" i="9"/>
  <c r="P430" i="9" s="1"/>
  <c r="E266" i="9"/>
  <c r="Q262" i="9" s="1"/>
  <c r="E268" i="9"/>
  <c r="S262" i="9" s="1"/>
  <c r="E270" i="9"/>
  <c r="U262" i="9" s="1"/>
  <c r="E272" i="9"/>
  <c r="W262" i="9" s="1"/>
  <c r="E269" i="9"/>
  <c r="T262" i="9" s="1"/>
  <c r="E267" i="9"/>
  <c r="R262" i="9" s="1"/>
  <c r="E798" i="9"/>
  <c r="Q794" i="9" s="1"/>
  <c r="E800" i="9"/>
  <c r="S794" i="9" s="1"/>
  <c r="E802" i="9"/>
  <c r="U794" i="9" s="1"/>
  <c r="E804" i="9"/>
  <c r="W794" i="9" s="1"/>
  <c r="E742" i="9"/>
  <c r="Q738" i="9" s="1"/>
  <c r="E744" i="9"/>
  <c r="S738" i="9" s="1"/>
  <c r="E746" i="9"/>
  <c r="U738" i="9" s="1"/>
  <c r="E748" i="9"/>
  <c r="W738" i="9" s="1"/>
  <c r="E686" i="9"/>
  <c r="Q682" i="9" s="1"/>
  <c r="E688" i="9"/>
  <c r="S682" i="9" s="1"/>
  <c r="E690" i="9"/>
  <c r="U682" i="9" s="1"/>
  <c r="E692" i="9"/>
  <c r="W682" i="9" s="1"/>
  <c r="E630" i="9"/>
  <c r="Q626" i="9" s="1"/>
  <c r="E632" i="9"/>
  <c r="S626" i="9" s="1"/>
  <c r="E634" i="9"/>
  <c r="U626" i="9" s="1"/>
  <c r="E636" i="9"/>
  <c r="W626" i="9" s="1"/>
  <c r="E602" i="9"/>
  <c r="Q598" i="9" s="1"/>
  <c r="E604" i="9"/>
  <c r="S598" i="9" s="1"/>
  <c r="E606" i="9"/>
  <c r="U598" i="9" s="1"/>
  <c r="E608" i="9"/>
  <c r="W598" i="9" s="1"/>
  <c r="E546" i="9"/>
  <c r="Q542" i="9" s="1"/>
  <c r="E548" i="9"/>
  <c r="S542" i="9" s="1"/>
  <c r="E550" i="9"/>
  <c r="U542" i="9" s="1"/>
  <c r="E552" i="9"/>
  <c r="W542" i="9" s="1"/>
  <c r="E547" i="9"/>
  <c r="R542" i="9" s="1"/>
  <c r="E551" i="9"/>
  <c r="V542" i="9" s="1"/>
  <c r="AU416" i="9"/>
  <c r="E129" i="9"/>
  <c r="T122" i="9" s="1"/>
  <c r="E132" i="9"/>
  <c r="W122" i="9" s="1"/>
  <c r="E127" i="9"/>
  <c r="R122" i="9" s="1"/>
  <c r="E130" i="9"/>
  <c r="U122" i="9" s="1"/>
  <c r="E128" i="9"/>
  <c r="S122" i="9" s="1"/>
  <c r="E131" i="9"/>
  <c r="V122" i="9" s="1"/>
  <c r="AU752" i="9"/>
  <c r="AU640" i="9"/>
  <c r="E490" i="9"/>
  <c r="Q486" i="9" s="1"/>
  <c r="E492" i="9"/>
  <c r="S486" i="9" s="1"/>
  <c r="E494" i="9"/>
  <c r="U486" i="9" s="1"/>
  <c r="E496" i="9"/>
  <c r="W486" i="9" s="1"/>
  <c r="E493" i="9"/>
  <c r="T486" i="9" s="1"/>
  <c r="E491" i="9"/>
  <c r="R486" i="9" s="1"/>
  <c r="AU136" i="9"/>
  <c r="AU556" i="9"/>
  <c r="AU500" i="9"/>
  <c r="AU444" i="9"/>
  <c r="AU388" i="9"/>
  <c r="AU332" i="9"/>
  <c r="E210" i="9"/>
  <c r="Q206" i="9" s="1"/>
  <c r="E212" i="9"/>
  <c r="S206" i="9" s="1"/>
  <c r="E214" i="9"/>
  <c r="U206" i="9" s="1"/>
  <c r="E216" i="9"/>
  <c r="W206" i="9" s="1"/>
  <c r="E213" i="9"/>
  <c r="T206" i="9" s="1"/>
  <c r="E211" i="9"/>
  <c r="R206" i="9" s="1"/>
  <c r="E574" i="9"/>
  <c r="Q570" i="9" s="1"/>
  <c r="E576" i="9"/>
  <c r="S570" i="9" s="1"/>
  <c r="E578" i="9"/>
  <c r="U570" i="9" s="1"/>
  <c r="E580" i="9"/>
  <c r="W570" i="9" s="1"/>
  <c r="E518" i="9"/>
  <c r="Q514" i="9" s="1"/>
  <c r="E520" i="9"/>
  <c r="S514" i="9" s="1"/>
  <c r="E522" i="9"/>
  <c r="U514" i="9" s="1"/>
  <c r="E524" i="9"/>
  <c r="W514" i="9" s="1"/>
  <c r="E462" i="9"/>
  <c r="Q458" i="9" s="1"/>
  <c r="E464" i="9"/>
  <c r="S458" i="9" s="1"/>
  <c r="E466" i="9"/>
  <c r="U458" i="9" s="1"/>
  <c r="E468" i="9"/>
  <c r="W458" i="9" s="1"/>
  <c r="E406" i="9"/>
  <c r="Q402" i="9" s="1"/>
  <c r="E408" i="9"/>
  <c r="S402" i="9" s="1"/>
  <c r="E410" i="9"/>
  <c r="U402" i="9" s="1"/>
  <c r="E412" i="9"/>
  <c r="W402" i="9" s="1"/>
  <c r="AU248" i="9"/>
  <c r="AU122" i="9"/>
  <c r="E294" i="9"/>
  <c r="Q290" i="9" s="1"/>
  <c r="E296" i="9"/>
  <c r="S290" i="9" s="1"/>
  <c r="E298" i="9"/>
  <c r="U290" i="9" s="1"/>
  <c r="E300" i="9"/>
  <c r="W290" i="9" s="1"/>
  <c r="AU220" i="9"/>
  <c r="E142" i="9"/>
  <c r="S136" i="9" s="1"/>
  <c r="E145" i="9"/>
  <c r="V136" i="9" s="1"/>
  <c r="E140" i="9"/>
  <c r="Q136" i="9" s="1"/>
  <c r="E143" i="9"/>
  <c r="T136" i="9" s="1"/>
  <c r="E322" i="9"/>
  <c r="Q318" i="9" s="1"/>
  <c r="E324" i="9"/>
  <c r="S318" i="9" s="1"/>
  <c r="E326" i="9"/>
  <c r="U318" i="9" s="1"/>
  <c r="E328" i="9"/>
  <c r="W318" i="9" s="1"/>
  <c r="E238" i="9"/>
  <c r="Q234" i="9" s="1"/>
  <c r="E240" i="9"/>
  <c r="S234" i="9" s="1"/>
  <c r="E242" i="9"/>
  <c r="U234" i="9" s="1"/>
  <c r="E244" i="9"/>
  <c r="W234" i="9" s="1"/>
  <c r="AU164" i="9"/>
  <c r="E168" i="9"/>
  <c r="Q164" i="9" s="1"/>
  <c r="E171" i="9"/>
  <c r="T164" i="9" s="1"/>
  <c r="E169" i="9"/>
  <c r="R164" i="9" s="1"/>
  <c r="E174" i="9"/>
  <c r="W164" i="9" s="1"/>
  <c r="E98" i="9"/>
  <c r="Q94" i="9" s="1"/>
  <c r="E103" i="9"/>
  <c r="V94" i="9" s="1"/>
  <c r="E101" i="9"/>
  <c r="T94" i="9" s="1"/>
  <c r="E104" i="9"/>
  <c r="W94" i="9" s="1"/>
  <c r="E187" i="9"/>
  <c r="V178" i="9" s="1"/>
  <c r="E117" i="9"/>
  <c r="V108" i="9" s="1"/>
  <c r="AU108" i="9"/>
  <c r="AU808" i="9" l="1"/>
  <c r="AU990" i="9"/>
  <c r="AU430" i="9"/>
  <c r="AU920" i="9"/>
  <c r="AU290" i="9"/>
  <c r="AU472" i="9"/>
  <c r="AU1158" i="9"/>
  <c r="AU1326" i="9"/>
  <c r="AU262" i="9"/>
  <c r="AK24" i="9"/>
  <c r="AO15" i="9"/>
  <c r="AK28" i="9" s="1"/>
  <c r="AB28" i="9" s="1"/>
  <c r="AA28" i="9" s="1"/>
  <c r="AU962" i="9"/>
  <c r="AU192" i="9"/>
  <c r="AU374" i="9"/>
  <c r="AU276" i="9"/>
  <c r="AU710" i="9"/>
  <c r="AU682" i="9"/>
  <c r="AU66" i="9"/>
  <c r="AU878" i="9"/>
  <c r="AU150" i="9"/>
  <c r="AU570" i="9"/>
  <c r="AS15" i="9"/>
  <c r="V23" i="10"/>
  <c r="V22" i="10"/>
  <c r="P24" i="10"/>
  <c r="O24" i="10"/>
  <c r="AQ15" i="9"/>
  <c r="AK30" i="9" s="1"/>
  <c r="AB30" i="9" s="1"/>
  <c r="AA30" i="9" s="1"/>
  <c r="AU584" i="9"/>
  <c r="AU1340" i="9"/>
  <c r="AU1102" i="9"/>
  <c r="AU514" i="9"/>
  <c r="AU304" i="9"/>
  <c r="AM15" i="9"/>
  <c r="AK26" i="9" s="1"/>
  <c r="AB26" i="9" s="1"/>
  <c r="AA26" i="9" s="1"/>
  <c r="AT598" i="9"/>
  <c r="AU598" i="9"/>
  <c r="AP15" i="9"/>
  <c r="AK29" i="9" s="1"/>
  <c r="AB29" i="9" s="1"/>
  <c r="AA29" i="9" s="1"/>
  <c r="AT1284" i="9"/>
  <c r="AU1284" i="9"/>
  <c r="AT234" i="9"/>
  <c r="AU234" i="9"/>
  <c r="AU1144" i="9"/>
  <c r="AN15" i="9"/>
  <c r="AK27" i="9" s="1"/>
  <c r="AB27" i="9" s="1"/>
  <c r="AA27" i="9" s="1"/>
  <c r="AT178" i="9"/>
  <c r="AU178" i="9"/>
  <c r="AU696" i="9"/>
  <c r="AU360" i="9"/>
  <c r="AU402" i="9"/>
  <c r="AU458" i="9"/>
  <c r="AR15" i="9"/>
  <c r="Y26" i="9" l="1"/>
  <c r="AE10" i="9" s="1"/>
  <c r="W10" i="10"/>
  <c r="AA41" i="22" s="1"/>
  <c r="F23" i="10"/>
  <c r="F22" i="10"/>
  <c r="AT15" i="9"/>
  <c r="AA40" i="22" l="1"/>
  <c r="G10" i="10"/>
  <c r="K41" i="22" s="1"/>
  <c r="W51" i="24" s="1"/>
  <c r="P24" i="2"/>
  <c r="C24" i="2"/>
  <c r="P26" i="2"/>
  <c r="P25" i="2"/>
  <c r="R14" i="2"/>
  <c r="O14" i="2" s="1"/>
  <c r="P20" i="2" s="1"/>
  <c r="T5" i="2"/>
  <c r="T6" i="2"/>
  <c r="T8" i="2"/>
  <c r="Y41" i="22" l="1"/>
  <c r="T10" i="2"/>
  <c r="AA39" i="22" l="1"/>
  <c r="W63" i="24"/>
  <c r="E14" i="2"/>
  <c r="K16" i="31"/>
  <c r="W15" i="24" l="1"/>
  <c r="U8" i="32"/>
  <c r="H8" i="32"/>
  <c r="U6" i="32"/>
  <c r="H6" i="32"/>
  <c r="U5" i="32"/>
  <c r="H5" i="32"/>
  <c r="P25" i="27" l="1"/>
  <c r="P24" i="27"/>
  <c r="P23" i="27"/>
  <c r="R15" i="27" s="1"/>
  <c r="B24" i="27"/>
  <c r="B25" i="27"/>
  <c r="B23" i="27"/>
  <c r="D15" i="27" s="1"/>
  <c r="Q23" i="27" l="1"/>
  <c r="C23" i="27"/>
  <c r="D23" i="27" s="1"/>
  <c r="AB23" i="27"/>
  <c r="AB21" i="27"/>
  <c r="Q20" i="31"/>
  <c r="D20" i="31"/>
  <c r="U8" i="31"/>
  <c r="H8" i="31"/>
  <c r="U6" i="31"/>
  <c r="H6" i="31"/>
  <c r="U5" i="31"/>
  <c r="H5" i="31"/>
  <c r="R23" i="27" l="1"/>
  <c r="Q32" i="27"/>
  <c r="V10" i="27" s="1"/>
  <c r="AA29" i="22" s="1"/>
  <c r="C32" i="27"/>
  <c r="H10" i="27" s="1"/>
  <c r="O20" i="31"/>
  <c r="U10" i="31" s="1"/>
  <c r="Y29" i="22" l="1"/>
  <c r="K29" i="22"/>
  <c r="W31" i="24" s="1"/>
  <c r="AA25" i="22"/>
  <c r="O124" i="3"/>
  <c r="O123" i="3"/>
  <c r="O122" i="3"/>
  <c r="O121" i="3"/>
  <c r="O119" i="3"/>
  <c r="O117" i="3"/>
  <c r="O116" i="3"/>
  <c r="O115" i="3"/>
  <c r="O114" i="3"/>
  <c r="O112" i="3"/>
  <c r="O111" i="3"/>
  <c r="O110" i="3"/>
  <c r="O108" i="3"/>
  <c r="O107" i="3"/>
  <c r="O106" i="3"/>
  <c r="O105" i="3"/>
  <c r="O104" i="3"/>
  <c r="O103" i="3"/>
  <c r="O102" i="3"/>
  <c r="O101" i="3"/>
  <c r="O100" i="3"/>
  <c r="O98" i="3"/>
  <c r="O97" i="3"/>
  <c r="O95" i="3"/>
  <c r="O94" i="3"/>
  <c r="O93" i="3"/>
  <c r="O91" i="3"/>
  <c r="O90" i="3"/>
  <c r="O89" i="3"/>
  <c r="O88" i="3"/>
  <c r="O87" i="3"/>
  <c r="O85" i="3"/>
  <c r="O84" i="3"/>
  <c r="O82" i="3"/>
  <c r="O80" i="3"/>
  <c r="O79" i="3"/>
  <c r="O78" i="3"/>
  <c r="O76" i="3"/>
  <c r="O75" i="3"/>
  <c r="O74" i="3"/>
  <c r="O73" i="3"/>
  <c r="O71" i="3"/>
  <c r="O70" i="3"/>
  <c r="O69" i="3"/>
  <c r="O67" i="3"/>
  <c r="O66" i="3"/>
  <c r="O65" i="3"/>
  <c r="O63" i="3"/>
  <c r="O62" i="3"/>
  <c r="O61" i="3"/>
  <c r="O60" i="3"/>
  <c r="O59" i="3"/>
  <c r="O57" i="3"/>
  <c r="O56" i="3"/>
  <c r="O55" i="3"/>
  <c r="O54" i="3"/>
  <c r="O53" i="3"/>
  <c r="O52" i="3"/>
  <c r="O51" i="3"/>
  <c r="O49" i="3"/>
  <c r="O47" i="3"/>
  <c r="O46" i="3"/>
  <c r="O45" i="3"/>
  <c r="O44" i="3"/>
  <c r="O43" i="3"/>
  <c r="O42" i="3"/>
  <c r="O41" i="3"/>
  <c r="O40" i="3"/>
  <c r="O39" i="3"/>
  <c r="O38" i="3"/>
  <c r="O37" i="3"/>
  <c r="O36" i="3"/>
  <c r="O34" i="3"/>
  <c r="O33" i="3"/>
  <c r="O32" i="3"/>
  <c r="O31" i="3"/>
  <c r="O30" i="3"/>
  <c r="O29" i="3"/>
  <c r="O28" i="3"/>
  <c r="O26" i="3"/>
  <c r="O25" i="3"/>
  <c r="O24" i="3"/>
  <c r="O23" i="3"/>
  <c r="O22" i="3"/>
  <c r="I43" i="22" l="1"/>
  <c r="I54" i="22"/>
  <c r="I20" i="22"/>
  <c r="I27" i="22"/>
  <c r="W8" i="23"/>
  <c r="W6" i="23"/>
  <c r="W5" i="23"/>
  <c r="I67" i="22" l="1"/>
  <c r="C160" i="23"/>
  <c r="C147" i="23"/>
  <c r="C133" i="23"/>
  <c r="C92" i="23"/>
  <c r="C91" i="23" s="1"/>
  <c r="M41" i="22" s="1"/>
  <c r="C98" i="23"/>
  <c r="C100" i="23"/>
  <c r="C85" i="23"/>
  <c r="C83" i="23"/>
  <c r="C81" i="23"/>
  <c r="C89" i="23"/>
  <c r="C87" i="23"/>
  <c r="C78" i="23"/>
  <c r="C74" i="23"/>
  <c r="C72" i="23"/>
  <c r="C68" i="23"/>
  <c r="C66" i="23"/>
  <c r="C31" i="23"/>
  <c r="C30" i="23" s="1"/>
  <c r="U18" i="17"/>
  <c r="V5" i="27"/>
  <c r="V8" i="27"/>
  <c r="V6" i="27"/>
  <c r="H8" i="27"/>
  <c r="H6" i="27"/>
  <c r="H5" i="27"/>
  <c r="T17" i="18"/>
  <c r="U18" i="18" s="1"/>
  <c r="G18" i="18"/>
  <c r="E23" i="18" s="1"/>
  <c r="B18" i="18" s="1"/>
  <c r="D23" i="18" s="1"/>
  <c r="Z20" i="2"/>
  <c r="B14" i="2"/>
  <c r="C20" i="2" s="1"/>
  <c r="C24" i="23"/>
  <c r="C22" i="23"/>
  <c r="C131" i="23"/>
  <c r="C112" i="23"/>
  <c r="C48" i="23"/>
  <c r="C142" i="23"/>
  <c r="C141" i="23" s="1"/>
  <c r="C139" i="23"/>
  <c r="C138" i="23" s="1"/>
  <c r="C116" i="23"/>
  <c r="C115" i="23" s="1"/>
  <c r="C39" i="23"/>
  <c r="C38" i="23" s="1"/>
  <c r="C36" i="23"/>
  <c r="C35" i="23" s="1"/>
  <c r="M29" i="22" s="1"/>
  <c r="C19" i="23"/>
  <c r="C18" i="23" s="1"/>
  <c r="C145" i="23"/>
  <c r="C121" i="23"/>
  <c r="C106" i="23"/>
  <c r="C51" i="23"/>
  <c r="C44" i="23"/>
  <c r="C123" i="23"/>
  <c r="C110" i="23"/>
  <c r="C108" i="23"/>
  <c r="C53" i="23"/>
  <c r="C46" i="23"/>
  <c r="T94" i="24"/>
  <c r="F94" i="24"/>
  <c r="S26" i="8"/>
  <c r="Q26" i="8"/>
  <c r="S25" i="8"/>
  <c r="Q25" i="8"/>
  <c r="S24" i="8"/>
  <c r="Q24" i="8"/>
  <c r="S16" i="8" s="1"/>
  <c r="S23" i="8"/>
  <c r="Q23" i="8"/>
  <c r="S22" i="8"/>
  <c r="Q22" i="8"/>
  <c r="S21" i="8"/>
  <c r="Q21" i="8"/>
  <c r="S20" i="8"/>
  <c r="Q20" i="8"/>
  <c r="Q20" i="7"/>
  <c r="O20" i="7" s="1"/>
  <c r="U10" i="7" s="1"/>
  <c r="AA24" i="22" s="1"/>
  <c r="Z23" i="2"/>
  <c r="Z25" i="2"/>
  <c r="Z26" i="2"/>
  <c r="C26" i="8"/>
  <c r="C25" i="8"/>
  <c r="C24" i="8"/>
  <c r="E26" i="8"/>
  <c r="C25" i="2"/>
  <c r="E25" i="8"/>
  <c r="E24" i="8"/>
  <c r="AB25" i="27"/>
  <c r="AB24" i="27"/>
  <c r="AB19" i="27"/>
  <c r="D20" i="7"/>
  <c r="B20" i="7" s="1"/>
  <c r="H10" i="7" s="1"/>
  <c r="T21" i="6"/>
  <c r="U18" i="6" s="1"/>
  <c r="F21" i="6"/>
  <c r="G19" i="6" s="1"/>
  <c r="Z71" i="24"/>
  <c r="S8" i="24"/>
  <c r="S6" i="24"/>
  <c r="S5" i="24"/>
  <c r="T98" i="24"/>
  <c r="T90" i="24"/>
  <c r="T86" i="24"/>
  <c r="T82" i="24"/>
  <c r="T78" i="24"/>
  <c r="T74" i="24"/>
  <c r="T70" i="24"/>
  <c r="T66" i="24"/>
  <c r="T62" i="24"/>
  <c r="T58" i="24"/>
  <c r="T54" i="24"/>
  <c r="T46" i="24"/>
  <c r="T42" i="24"/>
  <c r="T38" i="24"/>
  <c r="T34" i="24"/>
  <c r="T30" i="24"/>
  <c r="T26" i="24"/>
  <c r="T22" i="24"/>
  <c r="T18" i="24"/>
  <c r="F98" i="24"/>
  <c r="F90" i="24"/>
  <c r="F86" i="24"/>
  <c r="F82" i="24"/>
  <c r="F78" i="24"/>
  <c r="F74" i="24"/>
  <c r="F70" i="24"/>
  <c r="F66" i="24"/>
  <c r="F62" i="24"/>
  <c r="F58" i="24"/>
  <c r="F54" i="24"/>
  <c r="F46" i="24"/>
  <c r="F42" i="24"/>
  <c r="F38" i="24"/>
  <c r="F34" i="24"/>
  <c r="F30" i="24"/>
  <c r="F26" i="24"/>
  <c r="F22" i="24"/>
  <c r="F18" i="24"/>
  <c r="E8" i="24"/>
  <c r="E6" i="24"/>
  <c r="E5" i="24"/>
  <c r="G6" i="3"/>
  <c r="H8" i="13"/>
  <c r="H6" i="13"/>
  <c r="H5" i="13"/>
  <c r="I8" i="12"/>
  <c r="I6" i="12"/>
  <c r="I5" i="12"/>
  <c r="I8" i="8"/>
  <c r="I6" i="8"/>
  <c r="I5" i="8"/>
  <c r="H8" i="20"/>
  <c r="H6" i="20"/>
  <c r="H5" i="20"/>
  <c r="H8" i="18"/>
  <c r="H6" i="18"/>
  <c r="H5" i="18"/>
  <c r="G8" i="17"/>
  <c r="G6" i="17"/>
  <c r="G5" i="17"/>
  <c r="H8" i="16"/>
  <c r="H6" i="16"/>
  <c r="H5" i="16"/>
  <c r="F8" i="15"/>
  <c r="F6" i="15"/>
  <c r="F5" i="15"/>
  <c r="AA8" i="15"/>
  <c r="AA6" i="15"/>
  <c r="AA5" i="15"/>
  <c r="I8" i="11"/>
  <c r="I6" i="11"/>
  <c r="I5" i="11"/>
  <c r="G8" i="10"/>
  <c r="G6" i="10"/>
  <c r="G5" i="10"/>
  <c r="H8" i="9"/>
  <c r="H6" i="9"/>
  <c r="H5" i="9"/>
  <c r="H8" i="7"/>
  <c r="H6" i="7"/>
  <c r="H5" i="7"/>
  <c r="H8" i="6"/>
  <c r="H6" i="6"/>
  <c r="H5" i="6"/>
  <c r="H8" i="5"/>
  <c r="H6" i="5"/>
  <c r="H5" i="5"/>
  <c r="G8" i="3"/>
  <c r="G5" i="3"/>
  <c r="I41" i="15"/>
  <c r="M341" i="14"/>
  <c r="M336" i="14"/>
  <c r="M331" i="14"/>
  <c r="M326" i="14"/>
  <c r="M321" i="14"/>
  <c r="M316" i="14"/>
  <c r="M311" i="14"/>
  <c r="M306" i="14"/>
  <c r="M301" i="14"/>
  <c r="M296" i="14"/>
  <c r="M291" i="14"/>
  <c r="M286" i="14"/>
  <c r="M281" i="14"/>
  <c r="M276" i="14"/>
  <c r="M271" i="14"/>
  <c r="M266" i="14"/>
  <c r="M261" i="14"/>
  <c r="M256" i="14"/>
  <c r="M251" i="14"/>
  <c r="M246" i="14"/>
  <c r="M241" i="14"/>
  <c r="M236" i="14"/>
  <c r="M231" i="14"/>
  <c r="M226" i="14"/>
  <c r="M221" i="14"/>
  <c r="M216" i="14"/>
  <c r="M211" i="14"/>
  <c r="M206" i="14"/>
  <c r="M201" i="14"/>
  <c r="M196" i="14"/>
  <c r="M191" i="14"/>
  <c r="M186" i="14"/>
  <c r="M181" i="14"/>
  <c r="M176" i="14"/>
  <c r="M171" i="14"/>
  <c r="M166" i="14"/>
  <c r="M161" i="14"/>
  <c r="M156" i="14"/>
  <c r="M151" i="14"/>
  <c r="M146" i="14"/>
  <c r="M141" i="14"/>
  <c r="M136" i="14"/>
  <c r="M131" i="14"/>
  <c r="M126" i="14"/>
  <c r="M121" i="14"/>
  <c r="M116" i="14"/>
  <c r="M111" i="14"/>
  <c r="M106" i="14"/>
  <c r="M101" i="14"/>
  <c r="M96" i="14"/>
  <c r="M91" i="14"/>
  <c r="M86" i="14"/>
  <c r="M81" i="14"/>
  <c r="M76" i="14"/>
  <c r="M71" i="14"/>
  <c r="M66" i="14"/>
  <c r="M61" i="14"/>
  <c r="AT8" i="14"/>
  <c r="AT6" i="14"/>
  <c r="AT5" i="14"/>
  <c r="AI53" i="14"/>
  <c r="AH53" i="14"/>
  <c r="AG53" i="14"/>
  <c r="AF53" i="14"/>
  <c r="AE53" i="14"/>
  <c r="AD53" i="14"/>
  <c r="AC53" i="14"/>
  <c r="AB53" i="14"/>
  <c r="AA53" i="14"/>
  <c r="Z53" i="14"/>
  <c r="Y53" i="14"/>
  <c r="X53" i="14"/>
  <c r="W53" i="14"/>
  <c r="M56" i="14"/>
  <c r="G8" i="23"/>
  <c r="G6" i="23"/>
  <c r="G5" i="23"/>
  <c r="C16" i="23"/>
  <c r="C15" i="23" s="1"/>
  <c r="M22" i="22" s="1"/>
  <c r="I8" i="14"/>
  <c r="I6" i="14"/>
  <c r="I5" i="14"/>
  <c r="U8" i="20"/>
  <c r="U6" i="20"/>
  <c r="U5" i="20"/>
  <c r="V8" i="18"/>
  <c r="V6" i="18"/>
  <c r="V5" i="18"/>
  <c r="T8" i="17"/>
  <c r="T6" i="17"/>
  <c r="T5" i="17"/>
  <c r="U8" i="16"/>
  <c r="U6" i="16"/>
  <c r="U5" i="16"/>
  <c r="U8" i="13"/>
  <c r="U6" i="13"/>
  <c r="U5" i="13"/>
  <c r="W8" i="12"/>
  <c r="W6" i="12"/>
  <c r="W5" i="12"/>
  <c r="W8" i="11"/>
  <c r="W6" i="11"/>
  <c r="W5" i="11"/>
  <c r="W8" i="8"/>
  <c r="W6" i="8"/>
  <c r="W5" i="8"/>
  <c r="U8" i="7"/>
  <c r="U6" i="7"/>
  <c r="U5" i="7"/>
  <c r="V8" i="6"/>
  <c r="V6" i="6"/>
  <c r="V5" i="6"/>
  <c r="U8" i="5"/>
  <c r="U6" i="5"/>
  <c r="U5" i="5"/>
  <c r="S8" i="3"/>
  <c r="S6" i="3"/>
  <c r="S5" i="3"/>
  <c r="Q21" i="20"/>
  <c r="O21" i="20"/>
  <c r="Q20" i="20"/>
  <c r="O20" i="20"/>
  <c r="B21" i="20"/>
  <c r="B20" i="20"/>
  <c r="D21" i="20"/>
  <c r="D20" i="20"/>
  <c r="W29" i="16"/>
  <c r="X28" i="16"/>
  <c r="X27" i="16"/>
  <c r="X26" i="16"/>
  <c r="X25" i="16"/>
  <c r="X24" i="16"/>
  <c r="X23" i="16"/>
  <c r="X22" i="16"/>
  <c r="X21" i="16"/>
  <c r="X20" i="16"/>
  <c r="X19" i="16"/>
  <c r="Q22" i="13"/>
  <c r="O22" i="13"/>
  <c r="Q21" i="13"/>
  <c r="O21" i="13"/>
  <c r="Q20" i="13"/>
  <c r="O20" i="13"/>
  <c r="O23" i="13" s="1"/>
  <c r="B22" i="13"/>
  <c r="B21" i="13"/>
  <c r="B20" i="13"/>
  <c r="D22" i="13"/>
  <c r="D21" i="13"/>
  <c r="D20" i="13"/>
  <c r="E21" i="12"/>
  <c r="E20" i="12"/>
  <c r="E21" i="8"/>
  <c r="E23" i="8"/>
  <c r="E22" i="8"/>
  <c r="E20" i="8"/>
  <c r="C20" i="8"/>
  <c r="Q16" i="7"/>
  <c r="Z39" i="24"/>
  <c r="Z63" i="24"/>
  <c r="Z43" i="24"/>
  <c r="W25" i="5"/>
  <c r="X22" i="5" s="1"/>
  <c r="U25" i="5"/>
  <c r="Y24" i="5"/>
  <c r="Y23" i="5"/>
  <c r="Y22" i="5"/>
  <c r="Y21" i="5"/>
  <c r="Y20" i="5"/>
  <c r="Y19" i="5"/>
  <c r="Z79" i="24"/>
  <c r="Z55" i="24"/>
  <c r="C26" i="2"/>
  <c r="Z31" i="24"/>
  <c r="G8" i="2"/>
  <c r="G6" i="2"/>
  <c r="G5" i="2"/>
  <c r="E22" i="18"/>
  <c r="B26" i="18" s="1"/>
  <c r="D22" i="18" s="1"/>
  <c r="J29" i="16"/>
  <c r="K28" i="16"/>
  <c r="K27" i="16"/>
  <c r="K26" i="16"/>
  <c r="K25" i="16"/>
  <c r="K24" i="16"/>
  <c r="K23" i="16"/>
  <c r="K22" i="16"/>
  <c r="K21" i="16"/>
  <c r="K20" i="16"/>
  <c r="K19" i="16"/>
  <c r="O38" i="9"/>
  <c r="G38" i="9"/>
  <c r="C23" i="8"/>
  <c r="C22" i="8"/>
  <c r="C21" i="8"/>
  <c r="D16" i="7"/>
  <c r="J25" i="5"/>
  <c r="H25" i="5"/>
  <c r="L24" i="5"/>
  <c r="L23" i="5"/>
  <c r="L22" i="5"/>
  <c r="L21" i="5"/>
  <c r="L20" i="5"/>
  <c r="L19" i="5"/>
  <c r="C120" i="23" l="1"/>
  <c r="Y24" i="22"/>
  <c r="K24" i="22"/>
  <c r="R24" i="17"/>
  <c r="R23" i="17"/>
  <c r="R25" i="17"/>
  <c r="E24" i="17"/>
  <c r="D24" i="17" s="1"/>
  <c r="E23" i="17"/>
  <c r="D23" i="17" s="1"/>
  <c r="E25" i="17"/>
  <c r="D25" i="17" s="1"/>
  <c r="I10" i="12"/>
  <c r="Z87" i="24"/>
  <c r="U10" i="13"/>
  <c r="AA46" i="22" s="1"/>
  <c r="Q16" i="13"/>
  <c r="U21" i="6"/>
  <c r="U19" i="6"/>
  <c r="X29" i="16"/>
  <c r="R34" i="16" s="1"/>
  <c r="Q34" i="16" s="1"/>
  <c r="C144" i="23"/>
  <c r="C130" i="23"/>
  <c r="K29" i="16"/>
  <c r="E34" i="16" s="1"/>
  <c r="D34" i="16" s="1"/>
  <c r="C80" i="23"/>
  <c r="C97" i="23"/>
  <c r="C43" i="23"/>
  <c r="C21" i="23"/>
  <c r="C65" i="23"/>
  <c r="C105" i="23"/>
  <c r="X51" i="14"/>
  <c r="F51" i="14" s="1"/>
  <c r="AB51" i="14"/>
  <c r="J51" i="14" s="1"/>
  <c r="AA51" i="14"/>
  <c r="AE51" i="14"/>
  <c r="AI51" i="14"/>
  <c r="R51" i="14" s="1"/>
  <c r="AD51" i="14"/>
  <c r="AH51" i="14"/>
  <c r="Y51" i="14"/>
  <c r="AF51" i="14"/>
  <c r="N51" i="14" s="1"/>
  <c r="W51" i="14"/>
  <c r="Z51" i="14"/>
  <c r="H51" i="14" s="1"/>
  <c r="AC51" i="14"/>
  <c r="AG51" i="14"/>
  <c r="P51" i="14" s="1"/>
  <c r="C50" i="23"/>
  <c r="M36" i="22" s="1"/>
  <c r="B23" i="13"/>
  <c r="D16" i="13" s="1"/>
  <c r="O22" i="20"/>
  <c r="Q16" i="20" s="1"/>
  <c r="B22" i="20"/>
  <c r="D16" i="20" s="1"/>
  <c r="S23" i="18"/>
  <c r="S22" i="18"/>
  <c r="E46" i="9"/>
  <c r="U38" i="9" s="1"/>
  <c r="E48" i="9"/>
  <c r="W38" i="9" s="1"/>
  <c r="E47" i="9"/>
  <c r="V38" i="9" s="1"/>
  <c r="V15" i="9" s="1"/>
  <c r="AU38" i="9"/>
  <c r="E45" i="9"/>
  <c r="T38" i="9" s="1"/>
  <c r="O15" i="9"/>
  <c r="N24" i="9" s="1"/>
  <c r="E41" i="9"/>
  <c r="P38" i="9" s="1"/>
  <c r="E44" i="9"/>
  <c r="S38" i="9" s="1"/>
  <c r="E42" i="9"/>
  <c r="Q38" i="9" s="1"/>
  <c r="E43" i="9"/>
  <c r="R38" i="9" s="1"/>
  <c r="G10" i="2"/>
  <c r="C27" i="8"/>
  <c r="E16" i="8" s="1"/>
  <c r="B20" i="8"/>
  <c r="P20" i="8"/>
  <c r="Q27" i="8"/>
  <c r="G21" i="6"/>
  <c r="E26" i="6"/>
  <c r="D26" i="6" s="1"/>
  <c r="E27" i="6"/>
  <c r="D27" i="6" s="1"/>
  <c r="E28" i="6"/>
  <c r="D28" i="6" s="1"/>
  <c r="G18" i="6"/>
  <c r="K21" i="5"/>
  <c r="X23" i="5"/>
  <c r="V22" i="5"/>
  <c r="X19" i="5"/>
  <c r="V23" i="5"/>
  <c r="V24" i="5"/>
  <c r="V20" i="5"/>
  <c r="K24" i="5"/>
  <c r="X20" i="5"/>
  <c r="X21" i="5"/>
  <c r="V21" i="5"/>
  <c r="X24" i="5"/>
  <c r="I24" i="5"/>
  <c r="V19" i="5"/>
  <c r="K20" i="5"/>
  <c r="K19" i="5"/>
  <c r="K23" i="5"/>
  <c r="I19" i="5"/>
  <c r="K22" i="5"/>
  <c r="Y25" i="5"/>
  <c r="Z21" i="5" s="1"/>
  <c r="I22" i="5"/>
  <c r="I21" i="5"/>
  <c r="I20" i="5"/>
  <c r="I23" i="5"/>
  <c r="L25" i="5"/>
  <c r="M23" i="5" s="1"/>
  <c r="B29" i="15"/>
  <c r="Z27" i="24"/>
  <c r="X29" i="15"/>
  <c r="AA10" i="15" s="1"/>
  <c r="Z75" i="24"/>
  <c r="Q25" i="17" l="1"/>
  <c r="C20" i="29"/>
  <c r="Q23" i="17"/>
  <c r="C18" i="29"/>
  <c r="Q24" i="17"/>
  <c r="C19" i="29"/>
  <c r="P18" i="18"/>
  <c r="R23" i="18" s="1"/>
  <c r="B25" i="29"/>
  <c r="P26" i="18"/>
  <c r="R22" i="18" s="1"/>
  <c r="B24" i="29"/>
  <c r="H10" i="13"/>
  <c r="K46" i="22" s="1"/>
  <c r="W10" i="8"/>
  <c r="AA34" i="22" s="1"/>
  <c r="AA32" i="22" s="1"/>
  <c r="Y45" i="22"/>
  <c r="K45" i="22"/>
  <c r="Y39" i="2"/>
  <c r="K39" i="22"/>
  <c r="AA51" i="22"/>
  <c r="R36" i="16"/>
  <c r="Q36" i="16" s="1"/>
  <c r="R35" i="16"/>
  <c r="Q35" i="16" s="1"/>
  <c r="R33" i="16"/>
  <c r="Q33" i="16" s="1"/>
  <c r="R37" i="16"/>
  <c r="Q37" i="16" s="1"/>
  <c r="E36" i="16"/>
  <c r="D36" i="16" s="1"/>
  <c r="E33" i="16"/>
  <c r="D33" i="16" s="1"/>
  <c r="E37" i="16"/>
  <c r="D37" i="16" s="1"/>
  <c r="E35" i="16"/>
  <c r="D35" i="16" s="1"/>
  <c r="E34" i="5"/>
  <c r="D34" i="5" s="1"/>
  <c r="E35" i="5"/>
  <c r="D35" i="5" s="1"/>
  <c r="Y46" i="22"/>
  <c r="W67" i="24"/>
  <c r="M45" i="22"/>
  <c r="S28" i="6"/>
  <c r="R28" i="6" s="1"/>
  <c r="S26" i="6"/>
  <c r="R26" i="6" s="1"/>
  <c r="S27" i="6"/>
  <c r="R27" i="6" s="1"/>
  <c r="W87" i="24"/>
  <c r="AA43" i="22"/>
  <c r="Z67" i="24" s="1"/>
  <c r="U10" i="20"/>
  <c r="Y39" i="22"/>
  <c r="W23" i="24"/>
  <c r="M24" i="22"/>
  <c r="W27" i="24"/>
  <c r="I51" i="14"/>
  <c r="G51" i="14"/>
  <c r="L51" i="14"/>
  <c r="Q51" i="14"/>
  <c r="M51" i="14"/>
  <c r="E51" i="14"/>
  <c r="K51" i="14"/>
  <c r="U25" i="14"/>
  <c r="H10" i="20"/>
  <c r="J41" i="15"/>
  <c r="Z95" i="24"/>
  <c r="L22" i="10"/>
  <c r="T15" i="9"/>
  <c r="N30" i="9" s="1"/>
  <c r="E30" i="9" s="1"/>
  <c r="D30" i="9" s="1"/>
  <c r="W15" i="9"/>
  <c r="R15" i="9"/>
  <c r="N28" i="9" s="1"/>
  <c r="E28" i="9" s="1"/>
  <c r="D28" i="9" s="1"/>
  <c r="U15" i="9"/>
  <c r="P15" i="9"/>
  <c r="N26" i="9" s="1"/>
  <c r="E26" i="9" s="1"/>
  <c r="D26" i="9" s="1"/>
  <c r="Q15" i="9"/>
  <c r="N27" i="9" s="1"/>
  <c r="E27" i="9" s="1"/>
  <c r="D27" i="9" s="1"/>
  <c r="S15" i="9"/>
  <c r="N29" i="9" s="1"/>
  <c r="E29" i="9" s="1"/>
  <c r="D29" i="9" s="1"/>
  <c r="AU15" i="9"/>
  <c r="B26" i="6"/>
  <c r="H10" i="6" s="1"/>
  <c r="R31" i="5"/>
  <c r="Z23" i="24"/>
  <c r="R34" i="5"/>
  <c r="Q34" i="5" s="1"/>
  <c r="R35" i="5"/>
  <c r="Q35" i="5" s="1"/>
  <c r="V25" i="5"/>
  <c r="X25" i="5"/>
  <c r="Z23" i="5"/>
  <c r="R30" i="5"/>
  <c r="Z19" i="5"/>
  <c r="Z24" i="5"/>
  <c r="Z22" i="5"/>
  <c r="Z20" i="5"/>
  <c r="M19" i="5"/>
  <c r="D16" i="5"/>
  <c r="K25" i="5"/>
  <c r="I25" i="5"/>
  <c r="Q16" i="5"/>
  <c r="M20" i="5"/>
  <c r="M22" i="5"/>
  <c r="M21" i="5"/>
  <c r="E31" i="5"/>
  <c r="D31" i="5" s="1"/>
  <c r="E30" i="5"/>
  <c r="D30" i="5" s="1"/>
  <c r="M24" i="5"/>
  <c r="H10" i="18"/>
  <c r="G10" i="17"/>
  <c r="AA58" i="22" l="1"/>
  <c r="Y58" i="22"/>
  <c r="K58" i="22"/>
  <c r="P26" i="6"/>
  <c r="V10" i="6" s="1"/>
  <c r="Y30" i="22"/>
  <c r="K30" i="22"/>
  <c r="Y57" i="22"/>
  <c r="K57" i="22"/>
  <c r="Y56" i="22"/>
  <c r="K56" i="22"/>
  <c r="U10" i="16"/>
  <c r="H10" i="16"/>
  <c r="O34" i="5"/>
  <c r="Z59" i="24"/>
  <c r="B30" i="5"/>
  <c r="B34" i="5"/>
  <c r="W71" i="24"/>
  <c r="M46" i="22"/>
  <c r="K43" i="22"/>
  <c r="Y43" i="22"/>
  <c r="W47" i="24"/>
  <c r="W55" i="24"/>
  <c r="M39" i="22"/>
  <c r="E15" i="14"/>
  <c r="S51" i="14"/>
  <c r="T34" i="15"/>
  <c r="Z91" i="24"/>
  <c r="B26" i="9"/>
  <c r="H10" i="9" s="1"/>
  <c r="Q31" i="5"/>
  <c r="Z25" i="5"/>
  <c r="Q30" i="5"/>
  <c r="M25" i="5"/>
  <c r="T10" i="17"/>
  <c r="AA56" i="22" s="1"/>
  <c r="V10" i="18"/>
  <c r="AA52" i="22" l="1"/>
  <c r="Y52" i="22"/>
  <c r="K52" i="22"/>
  <c r="W83" i="24" s="1"/>
  <c r="Y40" i="22"/>
  <c r="K40" i="22"/>
  <c r="AA30" i="22"/>
  <c r="AA27" i="22" s="1"/>
  <c r="Z35" i="24" s="1"/>
  <c r="AA57" i="22"/>
  <c r="O30" i="5"/>
  <c r="U10" i="5" s="1"/>
  <c r="Z47" i="24"/>
  <c r="H10" i="5"/>
  <c r="W95" i="24"/>
  <c r="M58" i="22"/>
  <c r="M57" i="22"/>
  <c r="W91" i="24"/>
  <c r="W35" i="24"/>
  <c r="M30" i="22"/>
  <c r="K27" i="22"/>
  <c r="Y27" i="22"/>
  <c r="M56" i="22"/>
  <c r="K54" i="22"/>
  <c r="Y54" i="22"/>
  <c r="F10" i="15"/>
  <c r="B33" i="15"/>
  <c r="Z15" i="24"/>
  <c r="AA49" i="22" l="1"/>
  <c r="Z99" i="24" s="1"/>
  <c r="Z83" i="24"/>
  <c r="M52" i="22"/>
  <c r="AA23" i="22"/>
  <c r="K23" i="22"/>
  <c r="M23" i="22" s="1"/>
  <c r="Y23" i="22"/>
  <c r="Y51" i="22"/>
  <c r="Y49" i="22" s="1"/>
  <c r="K51" i="22"/>
  <c r="AA54" i="22"/>
  <c r="W59" i="24"/>
  <c r="M40" i="22"/>
  <c r="Y32" i="22"/>
  <c r="K32" i="22"/>
  <c r="K49" i="22" l="1"/>
  <c r="M51" i="22"/>
  <c r="W19" i="24"/>
  <c r="Z19" i="24"/>
  <c r="AA20" i="22"/>
  <c r="K20" i="22"/>
  <c r="Y20" i="22"/>
  <c r="Y67" i="22" s="1"/>
  <c r="W79" i="24"/>
  <c r="AA67" i="22"/>
  <c r="K67" i="22" l="1"/>
</calcChain>
</file>

<file path=xl/comments1.xml><?xml version="1.0" encoding="utf-8"?>
<comments xmlns="http://schemas.openxmlformats.org/spreadsheetml/2006/main">
  <authors>
    <author>Author</author>
  </authors>
  <commentList>
    <comment ref="D5" authorId="0" shapeId="0">
      <text>
        <r>
          <rPr>
            <sz val="8"/>
            <color indexed="81"/>
            <rFont val="Tahoma"/>
            <family val="2"/>
          </rPr>
          <t xml:space="preserve">Enter the 5-digit project identification number assigned at the PPA
</t>
        </r>
      </text>
    </comment>
    <comment ref="M18" authorId="0" shapeId="0">
      <text>
        <r>
          <rPr>
            <sz val="8"/>
            <color indexed="81"/>
            <rFont val="Tahoma"/>
            <family val="2"/>
          </rPr>
          <t xml:space="preserve">N/A: Indicates no self-score and no scoring checklist selection
Deficient: Indicates self-score and no scoring checklist selection
Complete: Indicates self-score and scoring checklist selection
</t>
        </r>
      </text>
    </comment>
  </commentList>
</comments>
</file>

<file path=xl/comments2.xml><?xml version="1.0" encoding="utf-8"?>
<comments xmlns="http://schemas.openxmlformats.org/spreadsheetml/2006/main">
  <authors>
    <author>Author</author>
  </authors>
  <commentList>
    <comment ref="M24" authorId="0" shapeId="0">
      <text>
        <r>
          <rPr>
            <sz val="8"/>
            <color indexed="81"/>
            <rFont val="Tahoma"/>
            <family val="2"/>
          </rPr>
          <t xml:space="preserve">The set-aside for each site identified on the Address Exhibit tab of the Common Application must be indicated below.  
</t>
        </r>
      </text>
    </comment>
    <comment ref="AJ24" authorId="0" shapeId="0">
      <text>
        <r>
          <rPr>
            <sz val="8"/>
            <color indexed="81"/>
            <rFont val="Tahoma"/>
            <family val="2"/>
          </rPr>
          <t xml:space="preserve">The set-aside for each site identified on the Address Exhibit tab of the Common Application must be indicated below.  
</t>
        </r>
      </text>
    </comment>
  </commentList>
</comments>
</file>

<file path=xl/comments3.xml><?xml version="1.0" encoding="utf-8"?>
<comments xmlns="http://schemas.openxmlformats.org/spreadsheetml/2006/main">
  <authors>
    <author>Author</author>
  </authors>
  <commentList>
    <comment ref="K22" authorId="0" shapeId="0">
      <text>
        <r>
          <rPr>
            <sz val="8"/>
            <color indexed="81"/>
            <rFont val="Tahoma"/>
            <family val="2"/>
          </rPr>
          <t xml:space="preserve">The set-aside for each site identified on the Address Exhibit tab of the Common Application must be indicated below.  
</t>
        </r>
      </text>
    </comment>
    <comment ref="AA22" authorId="0" shapeId="0">
      <text>
        <r>
          <rPr>
            <sz val="8"/>
            <color indexed="81"/>
            <rFont val="Tahoma"/>
            <family val="2"/>
          </rPr>
          <t xml:space="preserve">The set-aside for each site identified on the Address Exhibit tab of the Common Application must be indicated below.  
</t>
        </r>
      </text>
    </comment>
  </commentList>
</comments>
</file>

<file path=xl/comments4.xml><?xml version="1.0" encoding="utf-8"?>
<comments xmlns="http://schemas.openxmlformats.org/spreadsheetml/2006/main">
  <authors>
    <author>Author</author>
  </authors>
  <commentList>
    <comment ref="H10" authorId="0" shapeId="0">
      <text>
        <r>
          <rPr>
            <sz val="8"/>
            <color indexed="81"/>
            <rFont val="Tahoma"/>
            <family val="2"/>
          </rPr>
          <t>Range of 0 to (-9)</t>
        </r>
      </text>
    </comment>
    <comment ref="AS10" authorId="0" shapeId="0">
      <text>
        <r>
          <rPr>
            <sz val="8"/>
            <color indexed="81"/>
            <rFont val="Tahoma"/>
            <family val="2"/>
          </rPr>
          <t>Range of 0 to (-9)</t>
        </r>
      </text>
    </comment>
  </commentList>
</comments>
</file>

<file path=xl/comments5.xml><?xml version="1.0" encoding="utf-8"?>
<comments xmlns="http://schemas.openxmlformats.org/spreadsheetml/2006/main">
  <authors>
    <author>Author</author>
  </authors>
  <commentList>
    <comment ref="K32" authorId="0" shapeId="0">
      <text>
        <r>
          <rPr>
            <sz val="8"/>
            <color indexed="81"/>
            <rFont val="Tahoma"/>
            <family val="2"/>
          </rPr>
          <t xml:space="preserve">In years.  For 19 months enter 1.58 (19/12)
</t>
        </r>
      </text>
    </comment>
    <comment ref="AH32" authorId="0" shapeId="0">
      <text>
        <r>
          <rPr>
            <sz val="8"/>
            <color indexed="81"/>
            <rFont val="Tahoma"/>
            <family val="2"/>
          </rPr>
          <t xml:space="preserve">In years.  For 19 months enter 1.58 (19/12)
</t>
        </r>
      </text>
    </comment>
  </commentList>
</comments>
</file>

<file path=xl/sharedStrings.xml><?xml version="1.0" encoding="utf-8"?>
<sst xmlns="http://schemas.openxmlformats.org/spreadsheetml/2006/main" count="4874" uniqueCount="652">
  <si>
    <t>PID:</t>
  </si>
  <si>
    <t>Project Name:</t>
  </si>
  <si>
    <t>Application Due Date:</t>
  </si>
  <si>
    <t>Applications must be clear, unambiguous, and complete.  Information contained elsewhere within the Application or available to the Authority that contradicts or negates information contained within this certification may preclude a Project from scoring points or cause the Application to fail.</t>
  </si>
  <si>
    <t>X</t>
  </si>
  <si>
    <t>Total Units</t>
  </si>
  <si>
    <t>Section 1: Exterior Features</t>
  </si>
  <si>
    <t>No-step entry (1/2” or less threshold)</t>
  </si>
  <si>
    <t>Accessible landscaping of at least one side yard and rear yard</t>
  </si>
  <si>
    <t>Accessible route from garage/parking to home’s primary entry</t>
  </si>
  <si>
    <t>Nonslip surfaces on walk and driveways with ice and snow melt systems.</t>
  </si>
  <si>
    <t>Section 2: Exterior Doors, Openings, and Entry Features</t>
  </si>
  <si>
    <t>Minimum 32” clear primary entry doorway</t>
  </si>
  <si>
    <t>Primary entry accessible internal/external maneuvering clearances, hardware, thresholds, and strike edge clearances</t>
  </si>
  <si>
    <t>Minimum 32” clear secondary entry doorway</t>
  </si>
  <si>
    <t>Secondary entry accessible internal/external maneuvering clearances, hardware, thresholds, and strike edge clearances</t>
  </si>
  <si>
    <t>Primary entry accessible/dual peephole and back lit doorbell</t>
  </si>
  <si>
    <t>Accessible sliding glass door and threshold height</t>
  </si>
  <si>
    <t>Weather-sheltered entry area</t>
  </si>
  <si>
    <t>Section 3: General Interior Features</t>
  </si>
  <si>
    <t>Accessible route of travel to at least one bathroom/powder room, kitchen, and common room</t>
  </si>
  <si>
    <t>42” wide hallways/maneuvering clearances with 32” clear doorways on accessible route</t>
  </si>
  <si>
    <t>All interior door handles are lever style.</t>
  </si>
  <si>
    <t>Accessible hardware, strike edge clearance, and thresholds for accessible doorways</t>
  </si>
  <si>
    <t>Light switches, electric receptacles, and environmental and alarm controls at accessible heights on accessible route/rooms</t>
  </si>
  <si>
    <t>Rocker light switches/controls on accessible route/rooms</t>
  </si>
  <si>
    <t>Visual smoke/fire/carbon monoxide alarm</t>
  </si>
  <si>
    <t>Audio and visual doorbell</t>
  </si>
  <si>
    <t>Audio and visual security alarm</t>
  </si>
  <si>
    <t>3.10</t>
  </si>
  <si>
    <t>Closets on accessible route: adjustable (36”-60”) rods/shelves</t>
  </si>
  <si>
    <t>Nonslip carpet/floor for accessible route (Low pile carpet less than 1/2" thick)</t>
  </si>
  <si>
    <t>Handrail reinforcement (1 side) provided in all accessible routes of travel/rooms over 4 feet long</t>
  </si>
  <si>
    <t>Section 4: Kitchen Features</t>
  </si>
  <si>
    <t>At least one kitchen on accessible route of travel</t>
  </si>
  <si>
    <t>Adequate work/floor space in front of:</t>
  </si>
  <si>
    <t>4.2a</t>
  </si>
  <si>
    <t>Stove (specify 30”x48” or greater)</t>
  </si>
  <si>
    <t>4.2b</t>
  </si>
  <si>
    <t>Refrigerator (specify 30”x48” or greater)</t>
  </si>
  <si>
    <t>4.2c</t>
  </si>
  <si>
    <t>Dishwasher (specify 30”x48” or greater)</t>
  </si>
  <si>
    <t>4.2d</t>
  </si>
  <si>
    <t>Sink (specify 30”x48” or greater)</t>
  </si>
  <si>
    <t>4.2e</t>
  </si>
  <si>
    <t>Oven (if separate) (specify 30”x48” or greater)</t>
  </si>
  <si>
    <t>4.2f</t>
  </si>
  <si>
    <t>U-shaped kitchen space requirements</t>
  </si>
  <si>
    <t>4.2g</t>
  </si>
  <si>
    <t>Other (specify 30”x48” or greater)</t>
  </si>
  <si>
    <t>Accessible appliances (doors, controls, etc.)</t>
  </si>
  <si>
    <t>4.3a</t>
  </si>
  <si>
    <t>Stove</t>
  </si>
  <si>
    <t>4.3b</t>
  </si>
  <si>
    <t>Refrigerator</t>
  </si>
  <si>
    <t>4.3c</t>
  </si>
  <si>
    <t>Dishwasher</t>
  </si>
  <si>
    <t>4.3d</t>
  </si>
  <si>
    <t>Sink</t>
  </si>
  <si>
    <t>4.3e</t>
  </si>
  <si>
    <t>Microwave/receptacle at countertop height</t>
  </si>
  <si>
    <t>Accessible countertops</t>
  </si>
  <si>
    <t>4.4a</t>
  </si>
  <si>
    <t>All or a specified portion repositionable</t>
  </si>
  <si>
    <t>4.4b</t>
  </si>
  <si>
    <t>One or more counter areas at 30” wide and 28”-32” high</t>
  </si>
  <si>
    <t>4.4c</t>
  </si>
  <si>
    <t>One or more workspaces at 30” wide with knee/toe space</t>
  </si>
  <si>
    <t>Cabinets:</t>
  </si>
  <si>
    <t>4.5a</t>
  </si>
  <si>
    <t>Base cabinets: pull-out and/or Lazy Susan shelves</t>
  </si>
  <si>
    <t>4.5b</t>
  </si>
  <si>
    <t>Additional under-cabinet lighting</t>
  </si>
  <si>
    <t>4.5c</t>
  </si>
  <si>
    <t>Accessible handles//touch latches for doors/drawers</t>
  </si>
  <si>
    <t>Sink:</t>
  </si>
  <si>
    <t>4.6a</t>
  </si>
  <si>
    <t>Repositionable height</t>
  </si>
  <si>
    <t>4.6b</t>
  </si>
  <si>
    <t>Removable base cabinets under sink</t>
  </si>
  <si>
    <t>4.6c</t>
  </si>
  <si>
    <t>Single-handle lever faucet</t>
  </si>
  <si>
    <t>4.6d</t>
  </si>
  <si>
    <t>Anti-scald device</t>
  </si>
  <si>
    <t>Contrasting Colors:</t>
  </si>
  <si>
    <t>4.7a</t>
  </si>
  <si>
    <t>Edge border of cabinets/counters</t>
  </si>
  <si>
    <t>4.7b</t>
  </si>
  <si>
    <t>Flooring: in front of appliances</t>
  </si>
  <si>
    <t>4.7c</t>
  </si>
  <si>
    <t>Flooring: on route of travel</t>
  </si>
  <si>
    <t>Section 5: Bathroom/Powder Room Features</t>
  </si>
  <si>
    <t>At least one full bathroom on accessible route of travel</t>
  </si>
  <si>
    <t>Maneuvering Space (For bathrooms and powder room)</t>
  </si>
  <si>
    <t>5.2a</t>
  </si>
  <si>
    <t>Maneuvering space diameter: 30” x 48” turning area or 60” diameter turning area</t>
  </si>
  <si>
    <t>5.2b</t>
  </si>
  <si>
    <t>Clear space for toilet and sink: 30” x 48” clear use area</t>
  </si>
  <si>
    <t>Bathtub and/or shower</t>
  </si>
  <si>
    <t>5.3a</t>
  </si>
  <si>
    <t>Standard bathtub or shower with grab bar reinforcement</t>
  </si>
  <si>
    <t>5.3b</t>
  </si>
  <si>
    <t>Standard bathtub or shower with grab bars</t>
  </si>
  <si>
    <t>5.3c</t>
  </si>
  <si>
    <t>Accessible (roll-in) shower</t>
  </si>
  <si>
    <t>5.3d</t>
  </si>
  <si>
    <t>Single-handle lever faucets</t>
  </si>
  <si>
    <t>5.3e</t>
  </si>
  <si>
    <t>Offset controls for exterior use</t>
  </si>
  <si>
    <t>Toilet (For bathrooms or powder room):</t>
  </si>
  <si>
    <t>5.4a</t>
  </si>
  <si>
    <t xml:space="preserve"> Standard toilet with grab bar reinforcement</t>
  </si>
  <si>
    <t>5.4b</t>
  </si>
  <si>
    <t xml:space="preserve"> Standard toilet with grab bars</t>
  </si>
  <si>
    <t>5.4c</t>
  </si>
  <si>
    <t xml:space="preserve"> Accessible toilet with grab bars</t>
  </si>
  <si>
    <t>Sink/Lavatory (For bathrooms or powder room)</t>
  </si>
  <si>
    <t>5.6a</t>
  </si>
  <si>
    <t xml:space="preserve"> Standard with removable base cabinets</t>
  </si>
  <si>
    <t>5.6b</t>
  </si>
  <si>
    <t xml:space="preserve"> Pedestal or open front</t>
  </si>
  <si>
    <t>Accessories (For bathroom or powder room)</t>
  </si>
  <si>
    <t>5.7a</t>
  </si>
  <si>
    <t xml:space="preserve"> Lower/accessible medicine chest</t>
  </si>
  <si>
    <t>5.7b</t>
  </si>
  <si>
    <t xml:space="preserve"> Anti-scald device</t>
  </si>
  <si>
    <t>5.7c</t>
  </si>
  <si>
    <t xml:space="preserve"> Anti-scald devices for sink</t>
  </si>
  <si>
    <t>5.7d</t>
  </si>
  <si>
    <t xml:space="preserve"> Accessible handles//touch latches for doors/drawers</t>
  </si>
  <si>
    <t>5.7e</t>
  </si>
  <si>
    <t xml:space="preserve"> Lower towel rack(s)</t>
  </si>
  <si>
    <t>5.7f</t>
  </si>
  <si>
    <t xml:space="preserve"> Contrasting floor color</t>
  </si>
  <si>
    <t>5.7g</t>
  </si>
  <si>
    <t xml:space="preserve"> Fold-down/fixed shower seat(s)</t>
  </si>
  <si>
    <t>5.7h</t>
  </si>
  <si>
    <t xml:space="preserve"> Accessible toilet tissue holder</t>
  </si>
  <si>
    <t>5.7i</t>
  </si>
  <si>
    <t xml:space="preserve"> Hand-held adjustable shower spray unit(s)</t>
  </si>
  <si>
    <t>Section 6: Common Rooms Features</t>
  </si>
  <si>
    <t>Dining room on accessible route of travel</t>
  </si>
  <si>
    <t>Living room on accessible route of travel</t>
  </si>
  <si>
    <t>Other common room on accessible route of travel</t>
  </si>
  <si>
    <t>Section 7: Bedroom Features</t>
  </si>
  <si>
    <t>One bedroom on accessible route of travel</t>
  </si>
  <si>
    <t>Two or more bedrooms on accessible route of travel</t>
  </si>
  <si>
    <t>Closets have minimum 32” clear opening</t>
  </si>
  <si>
    <t>Closets have adjustable (36”-60”) shelves and bars</t>
  </si>
  <si>
    <t>Section 8: Laundry Area Features</t>
  </si>
  <si>
    <t>Laundry area on accessible bath of travel</t>
  </si>
  <si>
    <t>Accessories:</t>
  </si>
  <si>
    <t>8.2a</t>
  </si>
  <si>
    <t xml:space="preserve"> Accessible workspace</t>
  </si>
  <si>
    <t>8.2b</t>
  </si>
  <si>
    <t xml:space="preserve"> Accessible cabinets</t>
  </si>
  <si>
    <t>8.2c</t>
  </si>
  <si>
    <t>8.2d</t>
  </si>
  <si>
    <t xml:space="preserve"> Accessible appliances</t>
  </si>
  <si>
    <t>Bedroom Type</t>
  </si>
  <si>
    <t>Elderly Restricted Units</t>
  </si>
  <si>
    <t>Non-Elderly Units</t>
  </si>
  <si>
    <t>Studio</t>
  </si>
  <si>
    <t>One-Bedroom</t>
  </si>
  <si>
    <t>Two-Bedroom</t>
  </si>
  <si>
    <t>Three-Bedroom</t>
  </si>
  <si>
    <t>Four-Bedroom</t>
  </si>
  <si>
    <t>Five-Bedroom</t>
  </si>
  <si>
    <t>Scoring - Larger Units Certification</t>
  </si>
  <si>
    <t>Two-bedroom units as a % of Elderly Restricted Units</t>
  </si>
  <si>
    <t>Three-bedroom and larger units as a % of Non-Elderly Units</t>
  </si>
  <si>
    <t>Scoring - Rehabilitation Certification</t>
  </si>
  <si>
    <t>Scoring - Historic Significance Certification</t>
  </si>
  <si>
    <t>Scoring - Non-Profit Corporation Participation Certification</t>
  </si>
  <si>
    <t>Market Characteristics</t>
  </si>
  <si>
    <t>Inferior</t>
  </si>
  <si>
    <t>Superior</t>
  </si>
  <si>
    <t>Scoring Threshold:</t>
  </si>
  <si>
    <t>Set-Asides</t>
  </si>
  <si>
    <t>Threshold</t>
  </si>
  <si>
    <t>Sites</t>
  </si>
  <si>
    <t>Grocery Stores</t>
  </si>
  <si>
    <t>Recreation</t>
  </si>
  <si>
    <t>Health Services</t>
  </si>
  <si>
    <t>Social Services</t>
  </si>
  <si>
    <t/>
  </si>
  <si>
    <t>1)  Indicate the Set-Aside using the drop down boxes in the cells below.</t>
  </si>
  <si>
    <t>City of Chicago</t>
  </si>
  <si>
    <t>2) Complete the Name, Address, and Distance from Site for each neighborhood asset.</t>
  </si>
  <si>
    <t>Chicago Metro: AHPAA</t>
  </si>
  <si>
    <t>Chicago Metro: Non AHPAA</t>
  </si>
  <si>
    <t>Other Metro</t>
  </si>
  <si>
    <t>Non Metro</t>
  </si>
  <si>
    <t>Total Sites:</t>
  </si>
  <si>
    <t>Site #:</t>
  </si>
  <si>
    <t>Distance Threshold:</t>
  </si>
  <si>
    <t>Set-Aside:</t>
  </si>
  <si>
    <t>Asset</t>
  </si>
  <si>
    <t>Name</t>
  </si>
  <si>
    <t>Address</t>
  </si>
  <si>
    <t>Distance</t>
  </si>
  <si>
    <t>For each Project site identified on the Address Exhibit tab of the Common Application, do the following to determine the Jobs Housing Mismatch threshold for the Project below:</t>
  </si>
  <si>
    <t>Count</t>
  </si>
  <si>
    <t>Indicate the Illinois based minority, female, or persons with disabilities participation threshold the Project will meet by selecting 'X' from the drop down menus in the cells below.</t>
  </si>
  <si>
    <t>Indicate the qualified non-profit corporation participation threshold the Project will meet by selecting 'X' from the drop down menus in the cells below.</t>
  </si>
  <si>
    <t>Participation of Qualified Non-Profit Corporation Threshold</t>
  </si>
  <si>
    <t>Material Participation in the development and operations of the Project through the Extended Use Period</t>
  </si>
  <si>
    <t>Ownership interest of at least twenty-five (25%) in the general partner or non-investor member of the Owner that includes a distribution of financial benefits equal to the ownership interest through the Extended Use Period</t>
  </si>
  <si>
    <t>Ownership interest of one-hundred (100%) in the general partner or non-investor membership of the Owner through the Extended Use Period</t>
  </si>
  <si>
    <t>Scoring - Unfavorable Practices Certification</t>
  </si>
  <si>
    <t>Unfavorable Practices Certification</t>
  </si>
  <si>
    <t>General Contractor</t>
  </si>
  <si>
    <t>Architect</t>
  </si>
  <si>
    <t>Property Manager</t>
  </si>
  <si>
    <t>Scoring - Leveraging Authority Resources Certification</t>
  </si>
  <si>
    <t>Indicate the total Project cost and leveraging sources to determine the Leveraging Resources as a % of the Total Project Budget Threshold below:</t>
  </si>
  <si>
    <t>Total Project Cost:</t>
  </si>
  <si>
    <t>Leveraging Sources</t>
  </si>
  <si>
    <t>Source</t>
  </si>
  <si>
    <t>Amount</t>
  </si>
  <si>
    <t>%</t>
  </si>
  <si>
    <t>Total Leveraging Sources:</t>
  </si>
  <si>
    <t>Leveraging Resources as a % of the Total Project Budget Threshold</t>
  </si>
  <si>
    <t>Scoring - 30 Percent AMI Housing Certification</t>
  </si>
  <si>
    <t>Enter the following information to determine the Project's 30% AMI units as a % of the total Project units threshold below:</t>
  </si>
  <si>
    <t>30% AMI Units</t>
  </si>
  <si>
    <t>30% AMI units as a % of the total Project units</t>
  </si>
  <si>
    <t>* Must be at least one (1) unit</t>
  </si>
  <si>
    <t>Scoring - State Referral Network Units Certification</t>
  </si>
  <si>
    <t>Enter the following information to determine the Project's State Referral Network Units threshold below:</t>
  </si>
  <si>
    <t>Total Project Units</t>
  </si>
  <si>
    <t>State Referral Network Units as a % of the total Project units</t>
  </si>
  <si>
    <t>Indicate the veterans housing threshold the Project will meet by selecting 'X' from the drop down menus in the cells below.</t>
  </si>
  <si>
    <r>
      <t xml:space="preserve">Veterans Housing Threshold </t>
    </r>
    <r>
      <rPr>
        <sz val="12"/>
        <color theme="1"/>
        <rFont val="Arial Narrow"/>
        <family val="2"/>
      </rPr>
      <t>(Select one)</t>
    </r>
  </si>
  <si>
    <t>1) Market Characteristics</t>
  </si>
  <si>
    <t>1) Illinois Based Minority-, Female-, or Persons with Disabilities Participation</t>
  </si>
  <si>
    <t>1) Rental Assistance</t>
  </si>
  <si>
    <t>2) Leveraging Authority Resources</t>
  </si>
  <si>
    <t>1) 30 Percent (30%) Area Median Income Housing</t>
  </si>
  <si>
    <t>2) State Referral Network Units</t>
  </si>
  <si>
    <t>Total</t>
  </si>
  <si>
    <t>Self-Score:</t>
  </si>
  <si>
    <t>IHDA Score:</t>
  </si>
  <si>
    <t>Application Round</t>
  </si>
  <si>
    <t>Application Round:</t>
  </si>
  <si>
    <t>Self Score:</t>
  </si>
  <si>
    <t>Self Score</t>
  </si>
  <si>
    <t>IHDA Score</t>
  </si>
  <si>
    <t>Points</t>
  </si>
  <si>
    <t>Applicant</t>
  </si>
  <si>
    <t>Underwriting</t>
  </si>
  <si>
    <t>XIV Scoring</t>
  </si>
  <si>
    <t>Score</t>
  </si>
  <si>
    <t>Larger Units Threshold</t>
  </si>
  <si>
    <t>Indicate the number of units by bedroom type and population below to determine the Project's Larger Units threshold</t>
  </si>
  <si>
    <t>Total Hard Residential Construction Costs</t>
  </si>
  <si>
    <t>Enter the hard residential costs, as calculated by the Common Application, below to determine the Project's rehabilitation threshold.</t>
  </si>
  <si>
    <t>Hard Residential Costs from Common Application</t>
  </si>
  <si>
    <t>Historic Significance Threshold (select all that apply)</t>
  </si>
  <si>
    <t>Selection</t>
  </si>
  <si>
    <t>Scoring - Market Characteristics Certification</t>
  </si>
  <si>
    <t>Neighborhood Assets Threshold</t>
  </si>
  <si>
    <t>Rehabilitation Threshold</t>
  </si>
  <si>
    <t>Selections</t>
  </si>
  <si>
    <t>Scoring - Veterans Housing Certification</t>
  </si>
  <si>
    <t>Scoring - Rental Assistance Certification</t>
  </si>
  <si>
    <t>Units Assisted</t>
  </si>
  <si>
    <t>Term Remaining</t>
  </si>
  <si>
    <t>Documentation confirming the Project contains historically significant elements from at least one of the following:</t>
  </si>
  <si>
    <t>The Qualified Non-Profit Corporation's IRS determination letter; and</t>
  </si>
  <si>
    <t>A written narrative detailing the Material Participation of the Qualified Non-Profit Corporation in the Project including the number of hours and corresponding activities that will be undertaken on a quarterly basis</t>
  </si>
  <si>
    <t>A copy of the fully executed rental assistance contract or a rental assistance commitment letter from the entity providing the rental assistance that includes all of the following:</t>
  </si>
  <si>
    <t>● the total number of units assisted by unit type; and</t>
  </si>
  <si>
    <t>● The maximum percentage of Area Median Income; and</t>
  </si>
  <si>
    <t>● the length of the rental assistance contract; and</t>
  </si>
  <si>
    <t>● The National Register of Historic Places</t>
  </si>
  <si>
    <t>● The Illinois Historic Preservation Agency</t>
  </si>
  <si>
    <t>Minimum</t>
  </si>
  <si>
    <t>Checklist</t>
  </si>
  <si>
    <t>Scoring Summary</t>
  </si>
  <si>
    <t>Scoring Checklist</t>
  </si>
  <si>
    <t>Unfavorable Practices</t>
  </si>
  <si>
    <t>Sponsor 1</t>
  </si>
  <si>
    <t>Sponsor 2</t>
  </si>
  <si>
    <t>Sponsor 3</t>
  </si>
  <si>
    <t>Sponsor 4</t>
  </si>
  <si>
    <t>Sponsor 5</t>
  </si>
  <si>
    <t>Sponsor 6</t>
  </si>
  <si>
    <t>Sponsor 7</t>
  </si>
  <si>
    <t>Sponsor 8</t>
  </si>
  <si>
    <t>Sponsor 9</t>
  </si>
  <si>
    <t>Sponsor 10</t>
  </si>
  <si>
    <t>Participant:</t>
  </si>
  <si>
    <t>Unfavorable Practice:</t>
  </si>
  <si>
    <r>
      <rPr>
        <b/>
        <sz val="12"/>
        <color theme="1"/>
        <rFont val="Arial Narrow"/>
        <family val="2"/>
      </rPr>
      <t>Participant</t>
    </r>
    <r>
      <rPr>
        <sz val="12"/>
        <color theme="1"/>
        <rFont val="Arial Narrow"/>
        <family val="2"/>
      </rPr>
      <t xml:space="preserve"> (from Common Application)</t>
    </r>
  </si>
  <si>
    <r>
      <rPr>
        <b/>
        <sz val="12"/>
        <color theme="1"/>
        <rFont val="Calibri"/>
        <family val="2"/>
      </rPr>
      <t xml:space="preserve">← </t>
    </r>
    <r>
      <rPr>
        <b/>
        <sz val="12"/>
        <color theme="1"/>
        <rFont val="Arial Narrow"/>
        <family val="2"/>
      </rPr>
      <t>Explanations Outstanding</t>
    </r>
  </si>
  <si>
    <r>
      <rPr>
        <b/>
        <sz val="12"/>
        <color theme="1"/>
        <rFont val="Calibri"/>
        <family val="2"/>
      </rPr>
      <t>←</t>
    </r>
    <r>
      <rPr>
        <b/>
        <sz val="12"/>
        <color theme="1"/>
        <rFont val="Arial Narrow"/>
        <family val="2"/>
      </rPr>
      <t>Explanations Outstanding</t>
    </r>
  </si>
  <si>
    <t>30% AMI Units*</t>
  </si>
  <si>
    <t xml:space="preserve">Explanation:
</t>
  </si>
  <si>
    <t>Characters remaining:</t>
  </si>
  <si>
    <t>Indicate if at any time within the past three (3) years a Participant has been involved in a regulated affordable housing Project in which any of the following unfavorable practices apply by selecting 'X' from the drop down menus in the cells and providing an explanation (limited to 1,000 characters) below.</t>
  </si>
  <si>
    <t>ERROR- Inconsistency between grid and explanations</t>
  </si>
  <si>
    <t>Total Project  Units:</t>
  </si>
  <si>
    <t>Contract #</t>
  </si>
  <si>
    <t>Contract 1</t>
  </si>
  <si>
    <t>Contract 2</t>
  </si>
  <si>
    <t>Contract 3</t>
  </si>
  <si>
    <t>Contract 4</t>
  </si>
  <si>
    <t>Contract 5</t>
  </si>
  <si>
    <t>Contract 6</t>
  </si>
  <si>
    <t>Contract 7</t>
  </si>
  <si>
    <t>Contract 8</t>
  </si>
  <si>
    <t>Complete all cells for each rental assistance contract to determine the Project's Rental Assistance scoring threshold</t>
  </si>
  <si>
    <t>Scoring Notes</t>
  </si>
  <si>
    <t>Characters remaining</t>
  </si>
  <si>
    <t>Characters</t>
  </si>
  <si>
    <t>QAP Points</t>
  </si>
  <si>
    <t>Instructions</t>
  </si>
  <si>
    <t>Completing and Printing:</t>
  </si>
  <si>
    <t>Document Protection</t>
  </si>
  <si>
    <t>Cell Notes and Comments</t>
  </si>
  <si>
    <t>Click on any cell with a comment (denoted by a small red triangle in the upper right hand corner) to get tips or information.</t>
  </si>
  <si>
    <t>Total Project Units:</t>
  </si>
  <si>
    <t>Illinois Housing Development Authority LIHTC Scoring Form</t>
  </si>
  <si>
    <t>Summary</t>
  </si>
  <si>
    <t>Notes</t>
  </si>
  <si>
    <t>Individual Scoring Certifications</t>
  </si>
  <si>
    <t>Individual Scoring Certifications (labeled according to the outline in the QAP)</t>
  </si>
  <si>
    <t>Data Validation and Entry:</t>
  </si>
  <si>
    <t>Text based data entry required</t>
  </si>
  <si>
    <t>Scoring Form Contents:</t>
  </si>
  <si>
    <t>Drop down menu options for selection</t>
  </si>
  <si>
    <t xml:space="preserve">Scoring Checklist </t>
  </si>
  <si>
    <t>Multiple inputs are required in order to complete and populate the Scoring Form.  Incomplete entries will not populate the Scoring Form.  Cells throughout the Scoring Form are color coded as follows:</t>
  </si>
  <si>
    <t>Notes and comments, of a limited length, and pertaining to each scoring section outlined in the QAP may be entered below.  Partially entering text and pressing enter will calculate the characters remaining.</t>
  </si>
  <si>
    <t>In all cases, it is the applicant's responsibility to ensure the Application is clear, unambiguous, and complete, and that documentation submitted evidences the criteria outlined in the QAP.</t>
  </si>
  <si>
    <t xml:space="preserve">The following checklist is to be used as a guide for the scoring documentation required to evidence the criteria outlined in the QAP.  </t>
  </si>
  <si>
    <t>Many cells and the document itself are protected against changes.  Protected cells cannot be selected and no input is necessary or permitted.  Any changes to the protected content of the Scoring Form, will void the entire Application.</t>
  </si>
  <si>
    <t>IHDA-Score:</t>
  </si>
  <si>
    <t>Each worksheet has three defined ranges selectable through Excel's "Name Box".  The ranges are: Applicant, Underwriting, and Print_Area.</t>
  </si>
  <si>
    <t>The Scoring Form consists of the following worksheets separated into Applicant and Underwriting sections:</t>
  </si>
  <si>
    <r>
      <t xml:space="preserve">For all Projects, complete, select, print, and submit </t>
    </r>
    <r>
      <rPr>
        <b/>
        <sz val="11"/>
        <rFont val="Arial Narrow"/>
        <family val="2"/>
      </rPr>
      <t>ONLY</t>
    </r>
    <r>
      <rPr>
        <sz val="11"/>
        <rFont val="Arial Narrow"/>
        <family val="2"/>
      </rPr>
      <t xml:space="preserve"> the Applicant portion of the following worksheets:
For projects that involve the acquisition, rehabilitation, or refinancing of existing housing units, please also complete, print, and submit tab c. Unit Mix_Existing, a total of 6 pages.
For all projects with multiple sites, complete, print, and submit the relevant pages of tab e. Address Exhibit.
</t>
    </r>
  </si>
  <si>
    <t>Do not complete the Underwriting portion of any worksheet.</t>
  </si>
  <si>
    <t>A completed LIHTC Scoring Form along with all required documentation and exhibits, as specified in the QAP and in the Scoring Form, comprise a complete LIHTC Scoring submission (the "Scoring").</t>
  </si>
  <si>
    <t xml:space="preserve">Inclusion of this scoring summary form and corresponding scoring certification worksheets within an Application will obligate the Project Sponsors and Owner to comply with the information contained herein.  </t>
  </si>
  <si>
    <t>Accessible route of travel to dwelling from public sidewalk or thoroughfare to primary entrance.</t>
  </si>
  <si>
    <t>Residential: New Construction</t>
  </si>
  <si>
    <t>State Referral Network Units*</t>
  </si>
  <si>
    <t>A) Project Design and Construction</t>
  </si>
  <si>
    <t>B) Energy Efficiency and Sustainability</t>
  </si>
  <si>
    <t>D) Development Team Characteristics</t>
  </si>
  <si>
    <t>E) Financial Characteristics</t>
  </si>
  <si>
    <t>3) Veterans Housing</t>
  </si>
  <si>
    <t>G) Tiebreaker Criteria</t>
  </si>
  <si>
    <t>1) First Tiebreaker: Lowest Total Development Cost per Unit</t>
  </si>
  <si>
    <t>Scoring - Transportation Certification</t>
  </si>
  <si>
    <t>Site and Market Study</t>
  </si>
  <si>
    <t>Site and Market Study Summary Form</t>
  </si>
  <si>
    <t>The Secretary of State's Certificate of Good Standing for each Participant; and</t>
  </si>
  <si>
    <t xml:space="preserve">The Qualified Non-Profit Corporation's Articles of Incorporation evidencing the fostering of low-income housing as an exempt purpose clearly highlighted; and </t>
  </si>
  <si>
    <t>● the contract rent by unit type paid through the rental assistance</t>
  </si>
  <si>
    <t>F) Housing Policy Goals and Objectives</t>
  </si>
  <si>
    <t>Indicate whether the Project meets the historic significance threshold by selecting 'X' from the drop down menu in the cell below.</t>
  </si>
  <si>
    <t>Indicate the transportation threshold the Project will meet by selecting 'X' from the drop down menus in the highlighted cells below to determine the Project's transportation threshold.</t>
  </si>
  <si>
    <t>Set-aside</t>
  </si>
  <si>
    <t>Percentage of Hard Residential Construction Costs Attributable to Rehabilitation:</t>
  </si>
  <si>
    <t>For each Project Site identified on the Address Exhibit tab of the Common Application, do the following to determine the Community Asset threshold for the Project below:</t>
  </si>
  <si>
    <t>Map(s) clearly delineating all Sites and distance to the nearest fixed route transit stop and/or car share vehicle location</t>
  </si>
  <si>
    <t>Documentation verifying DRT Service meets all QAP requirements</t>
  </si>
  <si>
    <t>Appropriate – Market is considered to be appropriate for the proposed Project and should not pose any obstacle towards renting up and sustaining occupancy</t>
  </si>
  <si>
    <t>Scoring of market factors (discussed in detail in the Standards for Market Study Reviews and Professionals, available on the Website) reflect market conditions that are not conducive to the project proposed.</t>
  </si>
  <si>
    <t>Health Care</t>
  </si>
  <si>
    <t>Day Care</t>
  </si>
  <si>
    <t>Blank</t>
  </si>
  <si>
    <t>Complete</t>
  </si>
  <si>
    <t>Deficient</t>
  </si>
  <si>
    <t>N/A</t>
  </si>
  <si>
    <t>Scoring of market factors (discussed in detail in the Standards for Market Study Reviews and Professionals, available on the Website) reflect market conditions that benefit the project proposed.</t>
  </si>
  <si>
    <t>Default self-score is 0.  IHDA will score the market characteristics to determine the project's score.</t>
  </si>
  <si>
    <t>Government</t>
  </si>
  <si>
    <t>Public Education</t>
  </si>
  <si>
    <t>Examples of Rental Assistance</t>
  </si>
  <si>
    <t>Section 8 / RHI</t>
  </si>
  <si>
    <t>Bridge Rental Subsidy Program</t>
  </si>
  <si>
    <t>Rural Development- Rural Rental Assistance</t>
  </si>
  <si>
    <t>Veterans Affairs Supportive Housing (VASH)</t>
  </si>
  <si>
    <t>Rental Housing Support Program</t>
  </si>
  <si>
    <t>Veterans Affairs Per-Diem</t>
  </si>
  <si>
    <t>SHP / Shelter + Care</t>
  </si>
  <si>
    <t>Residential: Rehabilitation of Existing Buildings</t>
  </si>
  <si>
    <t>Please direct and questions or comments regarding the Scoring Form to multifamilyfin@ihda.org</t>
  </si>
  <si>
    <t>Scoring - Draft Extended Use Agreement Restrictions</t>
  </si>
  <si>
    <t>● A local landmarks jurisdiction or local historic district</t>
  </si>
  <si>
    <t>Scoring - Achieving the lowest hard construction costs in the Project's set-aside</t>
  </si>
  <si>
    <t>2) Larger Units</t>
  </si>
  <si>
    <t>C) Community Characteristics</t>
  </si>
  <si>
    <t xml:space="preserve">                                           </t>
  </si>
  <si>
    <t>Scoring - Opportunity Areas Certification</t>
  </si>
  <si>
    <t>Scoring - Neighborhood Assets Certification, available on the Website</t>
  </si>
  <si>
    <t>Map (s) clearly delineating all Sites and distance to the Neighborhood Asset</t>
  </si>
  <si>
    <t>Documentation of NAEYC accreditation which can be found on the NAEYC Website-http://families.naeyc.org/find-quality-child-care</t>
  </si>
  <si>
    <t>Documentation of courses offered for adult education programs available to seniors</t>
  </si>
  <si>
    <t>The applicable proximity radius around the Site</t>
  </si>
  <si>
    <t>4) Transportation</t>
  </si>
  <si>
    <t>5) Neighborhood Assets</t>
  </si>
  <si>
    <t>6) Jobs to Population Ratio</t>
  </si>
  <si>
    <t>Scoring - Jobs to Population Ratio Certification, available on the Website</t>
  </si>
  <si>
    <t>Current certification from the Illinois Department of Central Management Services - Business Enterprise Program for Minorities, Females, and Persons with Disabilities</t>
  </si>
  <si>
    <t>Scoring - Illinois Based Minority Female or Persons with Disabilities Participation Certification; or Illinois Based Organizations Certification</t>
  </si>
  <si>
    <t>Projects financing documentation meeting Evidence of Project Financing Mandatory Section requirements for all leveraging resources</t>
  </si>
  <si>
    <t>● How coordination will occur with Project; and</t>
  </si>
  <si>
    <t>● What services are provided; and</t>
  </si>
  <si>
    <t xml:space="preserve">● What funding source is used to pay for these services; and </t>
  </si>
  <si>
    <t>● The capacity of the organization to provide services to any Project tenants</t>
  </si>
  <si>
    <t>3) Historic Significance</t>
  </si>
  <si>
    <t xml:space="preserve">4) Cost Containment </t>
  </si>
  <si>
    <t>● The total number of units assisted by unit type; and</t>
  </si>
  <si>
    <t>● The length of the rental assistance commitment; and</t>
  </si>
  <si>
    <t>● The contract rent by unit type.</t>
  </si>
  <si>
    <t>4) Qualified Contract</t>
  </si>
  <si>
    <t>Scoring - Qualified Contract Certification available on the Website</t>
  </si>
  <si>
    <t>1) Green Building</t>
  </si>
  <si>
    <t>2) Rehabilitation</t>
  </si>
  <si>
    <t>2) Non-profit Corporation Participation</t>
  </si>
  <si>
    <t>3) Unfavorable Practices</t>
  </si>
  <si>
    <t>2) Second Tiebreaker: Tenant Populations of Individuals with Children</t>
  </si>
  <si>
    <t>3) Third Tiebreaker: Tenant Homeownership</t>
  </si>
  <si>
    <t>3) Coordination with Veteran's Services</t>
  </si>
  <si>
    <t>As indicated by the Universal Design Checklist Certification, enter the Universal Design Score for the project and the number of units that the Universal Design Features will apply to by selecting 'X' from the drop down menus in the cells below.</t>
  </si>
  <si>
    <t>New Construction</t>
  </si>
  <si>
    <t>Rehabilitation</t>
  </si>
  <si>
    <t>Construction Type</t>
  </si>
  <si>
    <t>Set Aside</t>
  </si>
  <si>
    <t>Set Aside:</t>
  </si>
  <si>
    <t>Project Type:</t>
  </si>
  <si>
    <t>The Project achieved the lowest hard construction costs by construction type in it's set aside</t>
  </si>
  <si>
    <t>Cost Containment</t>
  </si>
  <si>
    <t>Scoring - Cost Containment</t>
  </si>
  <si>
    <t>Default self-score is 0.  IHDA will rank and score the projects in each set aside and project type that have the lowest hard construction costs to determine the project's score.</t>
  </si>
  <si>
    <t>Commit to obtaining a sustainable building certification from one of the following:</t>
  </si>
  <si>
    <t>New Construction/Rehab</t>
  </si>
  <si>
    <t>Scoring - Opportunity Area</t>
  </si>
  <si>
    <t xml:space="preserve">Indicate the number of points the that the Project scored for as indicated in the Preliminary Project Assessment (PPA) Approval letter. </t>
  </si>
  <si>
    <t>All catagories scored for below are evidenced through submission of the documents set forth in the QAP</t>
  </si>
  <si>
    <t>Transportation Type</t>
  </si>
  <si>
    <t>Education</t>
  </si>
  <si>
    <t xml:space="preserve">All Sites are located within the proximity radius of a full service grocery store where fresh meat and fresh produce are sold. </t>
  </si>
  <si>
    <t xml:space="preserve">Non-Elderly: All Sites are located within the proximity radius of a public school. Tuition-based schools and selective enrollment schools do not qualify.
Elderly: All  Sites are located within the proximity radius of a community college, community training center, or continuing education center that offers adult education courses targeting elderly populations.
</t>
  </si>
  <si>
    <t>All  Sites are located within the proximity radius of a public library, public park with playground equipment, park district facility or field house, or a public swimming pool.</t>
  </si>
  <si>
    <t xml:space="preserve">All Sites are located within the proximity radius of a pharmacy and a doctor’s office, health clinic or hospital. Heath Services that are not acceptable include home health services, nursing homes and assisted living facilities, clinical labs and diagnostic services, hospice services. 
Elderly: All Project sites are located within the proximity radius of a public senior center providing Elderly Services
</t>
  </si>
  <si>
    <t xml:space="preserve">Non-Elderly: All Project Sites are located within the proximity radius of a NAEYC-accredited daycare, workforce investment center, community college, or job training center
Elderly: All Project Sites are located within the proximity radius of a public senior center providing Elderly Services
</t>
  </si>
  <si>
    <t>Jobs to Population Ratio Certification</t>
  </si>
  <si>
    <t>Scoring - Jobs to Population Ratio</t>
  </si>
  <si>
    <t>Between 40% and 60%</t>
  </si>
  <si>
    <t>Higher than 60%</t>
  </si>
  <si>
    <t>Jobs to Population Ratio:</t>
  </si>
  <si>
    <t>Census Tract:</t>
  </si>
  <si>
    <t>Latitude:</t>
  </si>
  <si>
    <t>Longitude:</t>
  </si>
  <si>
    <t>2) Enter the Jobs to Population Ratio of the census tract of each site found in the "Authority Jobs to Population Ratio" on the website</t>
  </si>
  <si>
    <t>1)  Indicate the census tract, latitude, and longitude of each site using the drop down boxes in the cells below</t>
  </si>
  <si>
    <t>1)  Indicate the Set-Aside and the latitude and longitude of each site using the drop down boxes in the cells below.</t>
  </si>
  <si>
    <t>Between 40 and 60%</t>
  </si>
  <si>
    <t>&lt;60%</t>
  </si>
  <si>
    <t>Scoring - Illinois Based Minority-, Female-, or Persons with Disabilities Participation Certification</t>
  </si>
  <si>
    <t>40-60%</t>
  </si>
  <si>
    <r>
      <t xml:space="preserve">Illinois Based General Contractor;
</t>
    </r>
    <r>
      <rPr>
        <b/>
        <sz val="12"/>
        <color theme="1"/>
        <rFont val="Arial Narrow"/>
        <family val="2"/>
      </rPr>
      <t>-or-</t>
    </r>
    <r>
      <rPr>
        <sz val="12"/>
        <color theme="1"/>
        <rFont val="Arial Narrow"/>
        <family val="2"/>
      </rPr>
      <t xml:space="preserve">
Illinois Based Property Manager
</t>
    </r>
    <r>
      <rPr>
        <b/>
        <sz val="12"/>
        <color theme="1"/>
        <rFont val="Arial Narrow"/>
        <family val="2"/>
      </rPr>
      <t/>
    </r>
  </si>
  <si>
    <r>
      <t xml:space="preserve">Illinois Based General Contractor; </t>
    </r>
    <r>
      <rPr>
        <b/>
        <sz val="12"/>
        <color theme="1"/>
        <rFont val="Arial Narrow"/>
        <family val="2"/>
      </rPr>
      <t xml:space="preserve">-or- </t>
    </r>
    <r>
      <rPr>
        <sz val="12"/>
        <color theme="1"/>
        <rFont val="Arial Narrow"/>
        <family val="2"/>
      </rPr>
      <t xml:space="preserve">Illinois Based Property Manager
</t>
    </r>
    <r>
      <rPr>
        <b/>
        <sz val="12"/>
        <color theme="1"/>
        <rFont val="Arial Narrow"/>
        <family val="2"/>
      </rPr>
      <t>-and-</t>
    </r>
    <r>
      <rPr>
        <sz val="12"/>
        <color theme="1"/>
        <rFont val="Arial Narrow"/>
        <family val="2"/>
      </rPr>
      <t xml:space="preserve">
Illinois Based and Illinois Buisiness Enterprise Program certified General Contractor; </t>
    </r>
    <r>
      <rPr>
        <b/>
        <sz val="12"/>
        <color theme="1"/>
        <rFont val="Arial Narrow"/>
        <family val="2"/>
      </rPr>
      <t>-or-</t>
    </r>
    <r>
      <rPr>
        <sz val="12"/>
        <color theme="1"/>
        <rFont val="Arial Narrow"/>
        <family val="2"/>
      </rPr>
      <t xml:space="preserve"> Architect of Record; </t>
    </r>
    <r>
      <rPr>
        <b/>
        <sz val="12"/>
        <color theme="1"/>
        <rFont val="Arial Narrow"/>
        <family val="2"/>
      </rPr>
      <t>-or-</t>
    </r>
    <r>
      <rPr>
        <sz val="12"/>
        <color theme="1"/>
        <rFont val="Arial Narrow"/>
        <family val="2"/>
      </rPr>
      <t xml:space="preserve"> Property Manager
</t>
    </r>
    <r>
      <rPr>
        <b/>
        <sz val="12"/>
        <color theme="1"/>
        <rFont val="Arial Narrow"/>
        <family val="2"/>
      </rPr>
      <t/>
    </r>
  </si>
  <si>
    <r>
      <t xml:space="preserve">Illinois Based General Contractor; </t>
    </r>
    <r>
      <rPr>
        <b/>
        <sz val="12"/>
        <color theme="1"/>
        <rFont val="Arial Narrow"/>
        <family val="2"/>
      </rPr>
      <t>-or-</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and Illinois Buisiness Enterprise Program certified General Contractor
</t>
    </r>
    <r>
      <rPr>
        <b/>
        <sz val="12"/>
        <color theme="1"/>
        <rFont val="Arial Narrow"/>
        <family val="2"/>
      </rPr>
      <t xml:space="preserve">-and- </t>
    </r>
    <r>
      <rPr>
        <sz val="12"/>
        <color theme="1"/>
        <rFont val="Arial Narrow"/>
        <family val="2"/>
      </rPr>
      <t xml:space="preserve">
Illinois Based and Illinois Buisiness Enterprise Program certified Architect of Record; </t>
    </r>
    <r>
      <rPr>
        <b/>
        <sz val="12"/>
        <color theme="1"/>
        <rFont val="Arial Narrow"/>
        <family val="2"/>
      </rPr>
      <t>-or-</t>
    </r>
    <r>
      <rPr>
        <sz val="12"/>
        <color theme="1"/>
        <rFont val="Arial Narrow"/>
        <family val="2"/>
      </rPr>
      <t xml:space="preserve"> Property Manager
</t>
    </r>
    <r>
      <rPr>
        <b/>
        <sz val="12"/>
        <color theme="1"/>
        <rFont val="Arial Narrow"/>
        <family val="2"/>
      </rPr>
      <t/>
    </r>
  </si>
  <si>
    <t>HEARTH Act (previously McKinney-Vento)</t>
  </si>
  <si>
    <t>Other State, Federal or Local Sources as determined by the Authority</t>
  </si>
  <si>
    <t>Municipal Assistance</t>
  </si>
  <si>
    <t xml:space="preserve">      Rental Assistance Provider and Type</t>
  </si>
  <si>
    <t>% Assist</t>
  </si>
  <si>
    <t>Years Remaining</t>
  </si>
  <si>
    <t>Yes</t>
  </si>
  <si>
    <t>No</t>
  </si>
  <si>
    <t>Property Manager has software with the ability to communicate with HUD TRACS software</t>
  </si>
  <si>
    <t>Site located in a State Referral Network Community of Preference</t>
  </si>
  <si>
    <t>5 to 9%</t>
  </si>
  <si>
    <t>Community of preference?</t>
  </si>
  <si>
    <t>TRACS software?</t>
  </si>
  <si>
    <t>10 to 15%</t>
  </si>
  <si>
    <t>Scoring - Coordination with Veterans Services</t>
  </si>
  <si>
    <t>Coordination with veterans services, through local Department of Veterans Affairs Supportive Services for Veterans Families (SSVF) awardees, local Illinois Veteran Service Officer or U.S. Department of Veterans Affairs</t>
  </si>
  <si>
    <r>
      <t xml:space="preserve">Coordination with veterans services through local Department of Veterans Affairs Supportive Services for Veterans Families (SSVF) awardees, local Illinois Veteran Service Officer or U.S. Department of Veterans Affairs
</t>
    </r>
    <r>
      <rPr>
        <b/>
        <sz val="12"/>
        <color theme="1"/>
        <rFont val="Arial Narrow"/>
        <family val="2"/>
      </rPr>
      <t>–AND-</t>
    </r>
    <r>
      <rPr>
        <sz val="12"/>
        <color theme="1"/>
        <rFont val="Arial Narrow"/>
        <family val="2"/>
      </rPr>
      <t xml:space="preserve">
Commitment of federal, state, or local project based rental assistance, including U.S. Department of Veteran’s Affairs Supportive Housing (VASH) vouchers</t>
    </r>
  </si>
  <si>
    <t>Scoring - Qualified Contract</t>
  </si>
  <si>
    <t>Indicate if the Project will waive its right to a Qualified Contract for the 30-year Extended Use period by selecting 'X' from the drop down menus in the cells below.</t>
  </si>
  <si>
    <t>Indicate if the Project will waive its right to a Qualified Contract for the 30 year Extended Use period by selecting 'X' from the drop down menus in the cells below.</t>
  </si>
  <si>
    <t>This Project will waive its right to a Qualified Contract throughout the 30 year term of the Extended Use Agreement</t>
  </si>
  <si>
    <t>Indicate the Preliminary Project Assessment (PPA) approval letter determination on the Project's eligibility for Opportunity Area or Proximate Opportunity Area points.</t>
  </si>
  <si>
    <t>Project is scattered site:</t>
  </si>
  <si>
    <t>Project is located in:</t>
  </si>
  <si>
    <t>Opportunity Area</t>
  </si>
  <si>
    <t>Proximate Opportunity Area</t>
  </si>
  <si>
    <t>PPA Point Determination:</t>
  </si>
  <si>
    <r>
      <rPr>
        <b/>
        <sz val="12"/>
        <color theme="1"/>
        <rFont val="Arial Narrow"/>
        <family val="2"/>
      </rPr>
      <t>Transit Oriented Development ("TOD")</t>
    </r>
    <r>
      <rPr>
        <sz val="12"/>
        <color theme="1"/>
        <rFont val="Arial Narrow"/>
        <family val="2"/>
      </rPr>
      <t xml:space="preserve">
All Sites are located within a completed, in-process, or programmed RTA- Transit Oriented Development site (“TOD”). 
</t>
    </r>
    <r>
      <rPr>
        <b/>
        <sz val="12"/>
        <color theme="1"/>
        <rFont val="Arial Narrow"/>
        <family val="2"/>
      </rPr>
      <t>-or-</t>
    </r>
    <r>
      <rPr>
        <sz val="12"/>
        <color theme="1"/>
        <rFont val="Arial Narrow"/>
        <family val="2"/>
      </rPr>
      <t xml:space="preserve">
For Sites that are located outside of the RTA – Transit Oriented Development Program of Northeastern Illinois, a local Transit Oriented Development plan which clearly includes additional housing as an initiative of the plan and is located within ½ mile of a major transportation hub may be submitted.</t>
    </r>
  </si>
  <si>
    <t>PPA approval letter determining eligibility for Opportunity Area or Proximate Opportunity Area points</t>
  </si>
  <si>
    <t>APPLICATION</t>
  </si>
  <si>
    <t>COSNTRUCTION</t>
  </si>
  <si>
    <t>COMPLIANCE</t>
  </si>
  <si>
    <t>1) Continual record of incomplete submissions in response to Mandatory Section</t>
  </si>
  <si>
    <t>2) Application which self-scores in the Scoring Section at 30 points or below</t>
  </si>
  <si>
    <t>3) Failure to comply with any representations made in an Application</t>
  </si>
  <si>
    <t>4) Failure to utilize any Authority allocated resource within program time guidelines</t>
  </si>
  <si>
    <t>5) Return or revocation of Tax Credit Reservation</t>
  </si>
  <si>
    <t>1) Failure to construct or rehabilitate according to the governing Standards for Architectural Planning and Construction</t>
  </si>
  <si>
    <t>2) Failure to construct or rehabilitate according to selected Mandatory and/or Scoring items</t>
  </si>
  <si>
    <t>3) Failure to construct or rehabilitate based on construction budget submitted with original application that resulted in additional Authority resources</t>
  </si>
  <si>
    <t>1) Negative results on any physical inspection</t>
  </si>
  <si>
    <t>2) Failure of a property to meet the terms, conditions, and requirements received at its certification as being suitable for occupancy in compliance with state or local law</t>
  </si>
  <si>
    <t>3) Failure to meet terms of executed Authority documents</t>
  </si>
  <si>
    <t>4) Filing of an IRS form 8823</t>
  </si>
  <si>
    <t>Application: Item 1</t>
  </si>
  <si>
    <t>Application: Item 2</t>
  </si>
  <si>
    <t>Application: Item 3</t>
  </si>
  <si>
    <t>Application: Item 4</t>
  </si>
  <si>
    <t>Application: Item 5</t>
  </si>
  <si>
    <t>Construction: Item 1</t>
  </si>
  <si>
    <t>Construction: Item 2</t>
  </si>
  <si>
    <t>Construction: Item 3</t>
  </si>
  <si>
    <t>Compliance: Item 1</t>
  </si>
  <si>
    <t>Compliance: Item 2</t>
  </si>
  <si>
    <t>Compliance: Item 3</t>
  </si>
  <si>
    <t>Compliance: Item 4</t>
  </si>
  <si>
    <t>Compliance: Item 5</t>
  </si>
  <si>
    <t>Compliance: Item 6</t>
  </si>
  <si>
    <t>Compliance: Item 7</t>
  </si>
  <si>
    <t>Compliance: Item 8</t>
  </si>
  <si>
    <t>Compliance: Item 9</t>
  </si>
  <si>
    <t>Compliance: Item 10</t>
  </si>
  <si>
    <t>Compliance: Item 11</t>
  </si>
  <si>
    <t>Compliance: Item 12</t>
  </si>
  <si>
    <t>Compliance: Item 13</t>
  </si>
  <si>
    <t>5) Change in general partner or managing members of the ownership entity of a Project in which a participant was awarded Tax Credits within the past two (2) years which was not approved in advance by the Authority</t>
  </si>
  <si>
    <t>6) Failure to submit a copy of the owner’s fully executed form 8609 showing the first year filing within one year</t>
  </si>
  <si>
    <t>7) Failure to pay any loan payment, fee or expense due to the Authority within the past two (2) years</t>
  </si>
  <si>
    <t>8) Failure to request forms 8609 for new construction projects within one year from the date the last building in the project is placed-in-service, or for acquisition/rehabilitation projects, one year from the date on which the rehabilitation was completed</t>
  </si>
  <si>
    <t>9) Failure to promptly notify the Authority of any property management change</t>
  </si>
  <si>
    <t>10) Any liens or claims exist against a Project in which a Participant maintains an ownership interest and the Participant, or the ownership of the Project, has not satisfied the lien or claim or has not demonstrated to the Authority that the lien or claim will be resolved within a reasonable time period, as determined by the Authority in its discretion</t>
  </si>
  <si>
    <t>11) Failure to meet terms of any negotiated settlement with the Authority</t>
  </si>
  <si>
    <t>12) A Participant is affiliated with existing developments which have been cited for material and/or continuing, but curable, noncompliance including, but not limited to the following:
• Delinquent audits or financial statements (30 days past extension)
• Delinquent decent, safe, and sanitary certifications
• Delinquent income/rent and other compliance certifications
• Failure to comply with the terms and conditions of the SRN units
• Failure to cure physical inspection findings within required timeframe
• Delinquent hazard/liability insurance
• Delinquent budgets or monthly operating reports
• Delinquent utility allowance reviews
• Delinquent submission of management agreements
• Delinquent submission of Tax Credit compliance documentation
• Delinquent submission of tenant selection plan or asset management plan updates</t>
  </si>
  <si>
    <t>13) Debarred under or suspended from or has been issue a limited denial of participation in any government program</t>
  </si>
  <si>
    <t>CHECKED</t>
  </si>
  <si>
    <t>Narrative</t>
  </si>
  <si>
    <t>Printed documentation from the RTA TOD website which shows the location of the Site within the TOD study area, the specific name of the TOD stop, and an electronic copy of the TOD plan.  If Site is located outside the RTA TOD area, a printed TOD plan with site location clearly delineated within the boundaries of the plan and reference to additional housing as an initiative of the plan clearly highlighted or marked.</t>
  </si>
  <si>
    <t>Documentation of car share vehicle location such as a screen capture/printed copy of the car share provider website or letter from the car share provider affirming the location(s).  If car sharing is proposed on Site, documentation from car share provider of willingness to place car share vehicle on Site</t>
  </si>
  <si>
    <t>Documentation of transit fixed route, such as a route map with the Site(s) clearly delineated.</t>
  </si>
  <si>
    <t>15A2 Larger Units</t>
  </si>
  <si>
    <t>15A3 Historic Significance</t>
  </si>
  <si>
    <t>15A4 Cost Containment</t>
  </si>
  <si>
    <t>15B2 Rehabilitation</t>
  </si>
  <si>
    <t>15C1 Market Characteristics</t>
  </si>
  <si>
    <t>15C2 Opportunity Areas</t>
  </si>
  <si>
    <t>15C4 Transportation</t>
  </si>
  <si>
    <t>15C5 Neighborhood Assets</t>
  </si>
  <si>
    <t>15C6 Jobs to Population Ratio</t>
  </si>
  <si>
    <t>15D1 Illinois Based Minority-, Female-, or Persons with Disabilities Participation</t>
  </si>
  <si>
    <t>15D2 Non-profit Corporation Participation</t>
  </si>
  <si>
    <t>15D3 Unfavorable Practices</t>
  </si>
  <si>
    <t>15E1 Rental Assistance</t>
  </si>
  <si>
    <t>15E2 Leveraging Authority Resources</t>
  </si>
  <si>
    <t>15F1 30 Percent (30%) Area Median Income Housing</t>
  </si>
  <si>
    <t>15F2 State Referral Network Units</t>
  </si>
  <si>
    <t>15F3 Coordination with Veterans Services</t>
  </si>
  <si>
    <t>15F4 Qualified Contract</t>
  </si>
  <si>
    <t>Total Units Assisted:</t>
  </si>
  <si>
    <t>15F1  30% Area Median Income Housing</t>
  </si>
  <si>
    <t>15F2  State Referral Network Units</t>
  </si>
  <si>
    <t>Commitment of federal, state, or local project based rental assistance, including U.S. Department of Veteran’s Affairs Supportive Housing (VASH) vouchers</t>
  </si>
  <si>
    <r>
      <rPr>
        <b/>
        <sz val="12"/>
        <color theme="1"/>
        <rFont val="Arial Narrow"/>
        <family val="2"/>
      </rPr>
      <t>Mass Transit or Demand Responsive Transit (“DRT”)</t>
    </r>
    <r>
      <rPr>
        <sz val="12"/>
        <color theme="1"/>
        <rFont val="Arial Narrow"/>
        <family val="2"/>
      </rPr>
      <t xml:space="preserve">
All Sites are located within 0.25 miles of a fixed route transit stop defined as buses and trains serving local destinations beginning no later than 8am and ending no earlier than 6pm, Monday through Friday;
</t>
    </r>
    <r>
      <rPr>
        <b/>
        <sz val="12"/>
        <color theme="1"/>
        <rFont val="Arial Narrow"/>
        <family val="2"/>
      </rPr>
      <t>-or-</t>
    </r>
    <r>
      <rPr>
        <sz val="12"/>
        <color theme="1"/>
        <rFont val="Arial Narrow"/>
        <family val="2"/>
      </rPr>
      <t xml:space="preserve">
All Sites are served by a DRT service beginning no later than 8am and ending no earlier than 6pm, Monday through Friday. DRT must be available to the public at large, that is, it may not be restricted to service for the elderly or disabled.</t>
    </r>
  </si>
  <si>
    <t>2) Priority Community Targeting</t>
  </si>
  <si>
    <t>2b) Community Revitalization Efforts</t>
  </si>
  <si>
    <t>3) Affordability Risk Index</t>
  </si>
  <si>
    <t>2) Statewide Referral Network Units</t>
  </si>
  <si>
    <t>2a) Opportunity Areas  (or)</t>
  </si>
  <si>
    <t>For projects serving both elderly and non-elderly populations, points are not cumulative and are limited to the lowest score by population.</t>
  </si>
  <si>
    <t>Project involves historically significant elements as determined by the National Register of Historic Places, a local landmarks jurisdiction, local historic district, or the Illinois Historic Preservation Agency</t>
  </si>
  <si>
    <t>1) Green Initiative Standards</t>
  </si>
  <si>
    <t>Scoring - Green Initiative Standards Certification</t>
  </si>
  <si>
    <r>
      <t xml:space="preserve">Meet minimum standards in the Authority Standards for Architectural Planning and Construction indicated for Energy Efficiency and Green Criteria; </t>
    </r>
    <r>
      <rPr>
        <b/>
        <sz val="12"/>
        <color theme="1"/>
        <rFont val="Arial Narrow"/>
        <family val="2"/>
      </rPr>
      <t xml:space="preserve">and </t>
    </r>
    <r>
      <rPr>
        <sz val="12"/>
        <color theme="1"/>
        <rFont val="Arial Narrow"/>
        <family val="2"/>
      </rPr>
      <t>commit to obtaining a sustainable building certification from on of the following:</t>
    </r>
  </si>
  <si>
    <t>Alternative certification for a high performance building achieving 'Net Zero Capable' status as approved by the Authority</t>
  </si>
  <si>
    <t>ICC 700 National Green Building Standard certification</t>
  </si>
  <si>
    <t>HERS rating of 75 or lower</t>
  </si>
  <si>
    <r>
      <t xml:space="preserve">Green Initiative Threshold </t>
    </r>
    <r>
      <rPr>
        <sz val="12"/>
        <color theme="1"/>
        <rFont val="Arial Narrow"/>
        <family val="2"/>
      </rPr>
      <t>(Select one)</t>
    </r>
  </si>
  <si>
    <t>Indicate the green initiative threshold the Project will meet by selecting 'X' from the drop down menus in the highlighted cells below to determine the Project's Green Initiative threshold.</t>
  </si>
  <si>
    <r>
      <t xml:space="preserve">Commit to obtaining EPA Energy Star certification </t>
    </r>
    <r>
      <rPr>
        <b/>
        <sz val="12"/>
        <color theme="1"/>
        <rFont val="Arial Narrow"/>
        <family val="2"/>
      </rPr>
      <t>-OR-</t>
    </r>
  </si>
  <si>
    <r>
      <t xml:space="preserve">Minimum 10% improvement for new construction (5% for rehab) above ASHRAE 90.1 2010 proven by a completed energy model </t>
    </r>
    <r>
      <rPr>
        <b/>
        <sz val="12"/>
        <color theme="1"/>
        <rFont val="Arial Narrow"/>
        <family val="2"/>
      </rPr>
      <t>-OR-</t>
    </r>
  </si>
  <si>
    <r>
      <t xml:space="preserve">U.S. Green Building Council LEED certification </t>
    </r>
    <r>
      <rPr>
        <b/>
        <sz val="12"/>
        <color theme="1"/>
        <rFont val="Arial Narrow"/>
        <family val="2"/>
      </rPr>
      <t>-OR-</t>
    </r>
  </si>
  <si>
    <r>
      <t xml:space="preserve">Enterprise Green Communities 2015 certification </t>
    </r>
    <r>
      <rPr>
        <b/>
        <sz val="12"/>
        <color theme="1"/>
        <rFont val="Arial Narrow"/>
        <family val="2"/>
      </rPr>
      <t>-OR-</t>
    </r>
  </si>
  <si>
    <r>
      <t xml:space="preserve">Passive House Certification through PHiUS or PHI </t>
    </r>
    <r>
      <rPr>
        <b/>
        <sz val="12"/>
        <color theme="1"/>
        <rFont val="Arial Narrow"/>
        <family val="2"/>
      </rPr>
      <t>-OR-</t>
    </r>
  </si>
  <si>
    <r>
      <t xml:space="preserve">Certification through Living Building Challenge </t>
    </r>
    <r>
      <rPr>
        <b/>
        <sz val="12"/>
        <color theme="1"/>
        <rFont val="Arial Narrow"/>
        <family val="2"/>
      </rPr>
      <t>-OR-</t>
    </r>
  </si>
  <si>
    <t>Scoring - Community Revitalization Efforts Certification</t>
  </si>
  <si>
    <t>Default score is 0. IHDA will score Community Revitalization Efforts documentation received to determine the project's score.</t>
  </si>
  <si>
    <t>Scoring - Affordability Risk Index</t>
  </si>
  <si>
    <t>Affordability Risk Index Score:</t>
  </si>
  <si>
    <t>Indicate the Affordability Risk Index score for any scoring project census tract(s).</t>
  </si>
  <si>
    <t>Census Tract Number (11-digit FIPS code):</t>
  </si>
  <si>
    <t>Units:</t>
  </si>
  <si>
    <t>Scoring - Neighborhood Assets Certification</t>
  </si>
  <si>
    <t>New</t>
  </si>
  <si>
    <t>Existing</t>
  </si>
  <si>
    <t>New or Existing Assistance</t>
  </si>
  <si>
    <t>Renewal of an existing rental assistance contract to the property is not considered new rental assistance under this category</t>
  </si>
  <si>
    <t>Existing Subsidy</t>
  </si>
  <si>
    <t>New Subsidy</t>
  </si>
  <si>
    <t>30% AMI units as % of total project units</t>
  </si>
  <si>
    <t>Qualified Contract Threshold</t>
  </si>
  <si>
    <r>
      <rPr>
        <b/>
        <sz val="12"/>
        <color theme="1"/>
        <rFont val="Arial Narrow"/>
        <family val="2"/>
      </rPr>
      <t>Car Sharing</t>
    </r>
    <r>
      <rPr>
        <sz val="12"/>
        <color theme="1"/>
        <rFont val="Arial Narrow"/>
        <family val="2"/>
      </rPr>
      <t xml:space="preserve">
All Sites are located within 0.5 miles of a car share vehicle (Zip Car, U Care Share, Enterprise Car Share, Hertz 24/7) or proposing a car share vehicle on site</t>
    </r>
  </si>
  <si>
    <t>Pro-Rata Affordability Risk Index Score if scattered site:</t>
  </si>
  <si>
    <t>Illinois Based and Illinois Based Minority-, Female-, or Persons with Disabilities Participation Threshold</t>
  </si>
  <si>
    <t>Scoring - Illinois Based and Illinois Based Minority-, Female-, or Persons with Disabilities Participation Certification</t>
  </si>
  <si>
    <t>1) Universal Design</t>
  </si>
  <si>
    <t>Universal Design Score Certification</t>
  </si>
  <si>
    <t>Scoring - Universal Design Certification</t>
  </si>
  <si>
    <t>As indicated by the Architectural Standards, Universal Design and Amenities Certification, enter the Universal Design Score for the project and the number of units that the Universal Design Features will apply to by selecting 'X' from the drop down menus in the cells below.</t>
  </si>
  <si>
    <t>Universal Design Score from Architectural Standards, Universal Design and Amenities Certification</t>
  </si>
  <si>
    <t>2016 Round I</t>
  </si>
  <si>
    <t>2016 Round II</t>
  </si>
  <si>
    <t>2017 Round I</t>
  </si>
  <si>
    <t>2017 Round II</t>
  </si>
  <si>
    <t>SPAR Score:</t>
  </si>
  <si>
    <t>1) Universal Design Certification</t>
  </si>
  <si>
    <t>Scoring - Score from Architectural Standards, Universal Design and Amenities Certification</t>
  </si>
  <si>
    <t xml:space="preserve">Scoring - Green Initiatives Standards Certification </t>
  </si>
  <si>
    <t xml:space="preserve">2a) Opportunity Areas </t>
  </si>
  <si>
    <t>Submission of supporting community revitalization effort documentation</t>
  </si>
  <si>
    <t>Per the IHDA Community Revitalization Efforts Thresholds and Scoring Criteria, documentation provided must demonstrate the following:</t>
  </si>
  <si>
    <t>Community Revitalization Plan / Effort addresses a Community / Neighborhood with concentrated poverty or concentrations of LowIncome Households</t>
  </si>
  <si>
    <t>Documentation that a concerted effort has been undertaken for a specific Community / Neighborhood</t>
  </si>
  <si>
    <t>Evidence of Community Participation (residents, stakeholders, assets) in the creation and/or guidance of the Community Revitalization Effort -OR- a summary of local efforts</t>
  </si>
  <si>
    <t>Community Revitalization Effort must consider housing</t>
  </si>
  <si>
    <t>Community Revitalization Effort must consider multiple revitalization efforts</t>
  </si>
  <si>
    <t>Evidence of Economic Development Integration</t>
  </si>
  <si>
    <t>Evidence of local government adoption or approval</t>
  </si>
  <si>
    <t>Scoring - Affordability Risk Index Certification</t>
  </si>
  <si>
    <t>Submission of all applicable 11-digit census tract numbers</t>
  </si>
  <si>
    <t>A commitment for federal, state, or local project based rental assistance, or from the U.S.
Department of Veteran’s Affairs Supportive Housing (VASH) vouchers that includes:</t>
  </si>
  <si>
    <t xml:space="preserve">Written confirmation from the local Department of Veterans Affairs Supportive Services for Veterans Families, local Illinois Veteran Service Officer or U.S. Department of Veterans Affairs detailing the information below; or a description of the efforts used to obtain Veteran’s Services for the Project: </t>
  </si>
  <si>
    <t>15A1 Universal Design</t>
  </si>
  <si>
    <t>15B1 Green Initiative Standards</t>
  </si>
  <si>
    <t>15C2a Opportunity Areas</t>
  </si>
  <si>
    <t>15C2b Community Revitalization Efforts</t>
  </si>
  <si>
    <t>15C3 Affordability Risk Index</t>
  </si>
  <si>
    <r>
      <t xml:space="preserve">The </t>
    </r>
    <r>
      <rPr>
        <b/>
        <i/>
        <sz val="11"/>
        <rFont val="Arial Narrow"/>
        <family val="2"/>
      </rPr>
      <t>current</t>
    </r>
    <r>
      <rPr>
        <sz val="11"/>
        <rFont val="Arial Narrow"/>
        <family val="2"/>
      </rPr>
      <t xml:space="preserve"> version of this LIHTC Scoring Form (the "Scoring Form") is to be used when applying for an Allocation of 9% Low-Income Housing Tax Credits under the 2016-2017 Qualified Allocation Plan (the "QAP") and consists of a single Microsoft Excel file. </t>
    </r>
    <r>
      <rPr>
        <b/>
        <i/>
        <sz val="11"/>
        <rFont val="Arial Narrow"/>
        <family val="2"/>
      </rPr>
      <t xml:space="preserve">Only the current version will be accepted. </t>
    </r>
  </si>
  <si>
    <t>10% to 14.99% of total Project units</t>
  </si>
  <si>
    <t>15% to 100% of total Project units</t>
  </si>
  <si>
    <t>State Referral Network Units</t>
  </si>
  <si>
    <t>30% AMI Units:</t>
  </si>
  <si>
    <t>AHPAA</t>
  </si>
  <si>
    <t>Difference</t>
  </si>
  <si>
    <t>Version: 12/22/2015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</si>
</sst>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36" x14ac:knownFonts="1">
    <font>
      <sz val="11"/>
      <color theme="1"/>
      <name val="Calibri"/>
      <family val="2"/>
      <scheme val="minor"/>
    </font>
    <font>
      <b/>
      <sz val="12"/>
      <color theme="1"/>
      <name val="Arial Narrow"/>
      <family val="2"/>
    </font>
    <font>
      <sz val="12"/>
      <color theme="1"/>
      <name val="Arial Narrow"/>
      <family val="2"/>
    </font>
    <font>
      <i/>
      <sz val="12"/>
      <color theme="1"/>
      <name val="Arial Narrow"/>
      <family val="2"/>
    </font>
    <font>
      <sz val="8"/>
      <color indexed="81"/>
      <name val="Tahoma"/>
      <family val="2"/>
    </font>
    <font>
      <b/>
      <sz val="12"/>
      <color rgb="FFFF0000"/>
      <name val="Arial Narrow"/>
      <family val="2"/>
    </font>
    <font>
      <b/>
      <sz val="12"/>
      <name val="Arial Narrow"/>
      <family val="2"/>
    </font>
    <font>
      <sz val="12"/>
      <name val="Arial Narrow"/>
      <family val="2"/>
    </font>
    <font>
      <sz val="11"/>
      <color theme="1"/>
      <name val="Arial Narrow"/>
      <family val="2"/>
    </font>
    <font>
      <b/>
      <sz val="11"/>
      <color theme="1"/>
      <name val="Arial Narrow"/>
      <family val="2"/>
    </font>
    <font>
      <i/>
      <sz val="11"/>
      <color theme="1"/>
      <name val="Arial Narrow"/>
      <family val="2"/>
    </font>
    <font>
      <b/>
      <u/>
      <sz val="11"/>
      <color theme="1"/>
      <name val="Arial Narrow"/>
      <family val="2"/>
    </font>
    <font>
      <b/>
      <sz val="11"/>
      <color rgb="FFFF0000"/>
      <name val="Arial Narrow"/>
      <family val="2"/>
    </font>
    <font>
      <b/>
      <u/>
      <sz val="12"/>
      <color theme="1"/>
      <name val="Arial Narrow"/>
      <family val="2"/>
    </font>
    <font>
      <b/>
      <sz val="11"/>
      <color theme="1"/>
      <name val="Calibri"/>
      <family val="2"/>
      <scheme val="minor"/>
    </font>
    <font>
      <b/>
      <u/>
      <sz val="11"/>
      <color theme="1"/>
      <name val="Calibri"/>
      <family val="2"/>
      <scheme val="minor"/>
    </font>
    <font>
      <b/>
      <sz val="12"/>
      <color theme="1"/>
      <name val="Calibri"/>
      <family val="2"/>
    </font>
    <font>
      <sz val="11"/>
      <color theme="1"/>
      <name val="Calibri"/>
      <family val="2"/>
      <scheme val="minor"/>
    </font>
    <font>
      <b/>
      <sz val="14"/>
      <name val="Arial Narrow"/>
      <family val="2"/>
    </font>
    <font>
      <i/>
      <sz val="12"/>
      <name val="Arial Narrow"/>
      <family val="2"/>
    </font>
    <font>
      <i/>
      <sz val="12"/>
      <color theme="1"/>
      <name val="Calibri"/>
      <family val="2"/>
      <scheme val="minor"/>
    </font>
    <font>
      <sz val="11"/>
      <name val="Arial Narrow"/>
      <family val="2"/>
    </font>
    <font>
      <b/>
      <i/>
      <sz val="11"/>
      <name val="Arial Narrow"/>
      <family val="2"/>
    </font>
    <font>
      <b/>
      <sz val="11"/>
      <name val="Arial Narrow"/>
      <family val="2"/>
    </font>
    <font>
      <i/>
      <sz val="11"/>
      <color theme="1"/>
      <name val="Calibri"/>
      <family val="2"/>
      <scheme val="minor"/>
    </font>
    <font>
      <u/>
      <sz val="12"/>
      <color theme="1"/>
      <name val="Arial Narrow"/>
      <family val="2"/>
    </font>
    <font>
      <sz val="10"/>
      <name val="Arial Narrow"/>
      <family val="2"/>
    </font>
    <font>
      <b/>
      <sz val="10"/>
      <name val="Arial Narrow"/>
      <family val="2"/>
    </font>
    <font>
      <sz val="8"/>
      <color rgb="FF000000"/>
      <name val="Calibri"/>
      <family val="2"/>
    </font>
    <font>
      <b/>
      <sz val="11"/>
      <color rgb="FF000000"/>
      <name val="Calibri"/>
      <family val="2"/>
    </font>
    <font>
      <sz val="8"/>
      <color rgb="FF000000"/>
      <name val="Cambria"/>
      <family val="1"/>
    </font>
    <font>
      <sz val="8"/>
      <color rgb="FF000000"/>
      <name val="Arial Narrow"/>
      <family val="2"/>
    </font>
    <font>
      <b/>
      <sz val="11"/>
      <color rgb="FF000000"/>
      <name val="Arial Narrow"/>
      <family val="2"/>
    </font>
    <font>
      <sz val="12"/>
      <color rgb="FF000000"/>
      <name val="Arial Narrow"/>
      <family val="2"/>
    </font>
    <font>
      <sz val="12"/>
      <color rgb="FF000000"/>
      <name val="Calibri"/>
      <family val="2"/>
    </font>
    <font>
      <b/>
      <sz val="12"/>
      <color rgb="FF000000"/>
      <name val="Arial Narrow"/>
      <family val="2"/>
    </font>
  </fonts>
  <fills count="12">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s>
  <borders count="2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5">
    <xf numFmtId="0" fontId="0" fillId="0" borderId="0"/>
    <xf numFmtId="0" fontId="17" fillId="0" borderId="0"/>
    <xf numFmtId="0" fontId="26" fillId="0" borderId="0"/>
    <xf numFmtId="0" fontId="17" fillId="0" borderId="0"/>
    <xf numFmtId="9" fontId="17" fillId="0" borderId="0" applyFont="0" applyFill="0" applyBorder="0" applyAlignment="0" applyProtection="0"/>
  </cellStyleXfs>
  <cellXfs count="762">
    <xf numFmtId="0" fontId="0" fillId="0" borderId="0" xfId="0"/>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xf numFmtId="0" fontId="2" fillId="0" borderId="1" xfId="0" applyFont="1" applyBorder="1" applyProtection="1"/>
    <xf numFmtId="0" fontId="3" fillId="0" borderId="0" xfId="0" applyFont="1" applyBorder="1" applyAlignment="1" applyProtection="1">
      <alignment horizontal="justify" wrapText="1"/>
    </xf>
    <xf numFmtId="0" fontId="2" fillId="0" borderId="6" xfId="0" applyFont="1" applyBorder="1" applyProtection="1"/>
    <xf numFmtId="0" fontId="1" fillId="0" borderId="6" xfId="0" applyFont="1" applyBorder="1" applyAlignment="1" applyProtection="1"/>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1" fillId="0" borderId="0" xfId="0" applyFont="1" applyBorder="1" applyAlignment="1" applyProtection="1"/>
    <xf numFmtId="0" fontId="1" fillId="0" borderId="0" xfId="0" applyFont="1" applyFill="1" applyBorder="1" applyAlignment="1" applyProtection="1">
      <alignment vertical="center"/>
    </xf>
    <xf numFmtId="0" fontId="1" fillId="0" borderId="6" xfId="0" applyFont="1" applyBorder="1" applyAlignment="1" applyProtection="1">
      <alignment horizontal="right" wrapText="1"/>
    </xf>
    <xf numFmtId="0" fontId="2" fillId="0" borderId="7" xfId="0" applyFont="1" applyBorder="1" applyAlignment="1" applyProtection="1">
      <alignment horizontal="right"/>
    </xf>
    <xf numFmtId="0" fontId="1" fillId="0" borderId="6" xfId="0" applyFont="1" applyBorder="1" applyAlignment="1" applyProtection="1">
      <alignment horizontal="center" vertical="center"/>
    </xf>
    <xf numFmtId="0" fontId="2" fillId="0" borderId="0" xfId="0" applyFont="1" applyFill="1" applyBorder="1" applyAlignment="1" applyProtection="1"/>
    <xf numFmtId="0" fontId="7" fillId="0" borderId="6" xfId="0" applyFont="1" applyFill="1" applyBorder="1" applyAlignment="1" applyProtection="1">
      <alignment horizontal="right"/>
    </xf>
    <xf numFmtId="0" fontId="7" fillId="0" borderId="6" xfId="0" quotePrefix="1" applyFont="1" applyFill="1" applyBorder="1" applyAlignment="1" applyProtection="1">
      <alignment horizontal="right"/>
    </xf>
    <xf numFmtId="0" fontId="6" fillId="0" borderId="6" xfId="0" applyFont="1" applyFill="1" applyBorder="1" applyAlignment="1" applyProtection="1">
      <alignment horizontal="right"/>
    </xf>
    <xf numFmtId="164" fontId="2" fillId="0" borderId="6" xfId="0" applyNumberFormat="1" applyFont="1" applyBorder="1" applyProtection="1"/>
    <xf numFmtId="0" fontId="5" fillId="0" borderId="0" xfId="0" applyFont="1" applyBorder="1" applyAlignment="1" applyProtection="1"/>
    <xf numFmtId="164" fontId="1" fillId="0" borderId="6" xfId="0" applyNumberFormat="1" applyFont="1" applyBorder="1" applyAlignment="1" applyProtection="1"/>
    <xf numFmtId="1" fontId="2" fillId="0" borderId="0" xfId="0" applyNumberFormat="1" applyFont="1" applyBorder="1" applyProtection="1"/>
    <xf numFmtId="0" fontId="8" fillId="0" borderId="0" xfId="0" applyFont="1" applyBorder="1" applyAlignment="1" applyProtection="1"/>
    <xf numFmtId="0" fontId="8" fillId="0" borderId="0" xfId="0" applyFont="1" applyBorder="1" applyProtection="1"/>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Alignment="1" applyProtection="1">
      <alignment horizontal="left"/>
    </xf>
    <xf numFmtId="0" fontId="8" fillId="0" borderId="1" xfId="0" applyFont="1" applyBorder="1" applyAlignment="1" applyProtection="1"/>
    <xf numFmtId="0" fontId="10" fillId="0" borderId="0" xfId="0" applyFont="1" applyBorder="1" applyAlignment="1" applyProtection="1">
      <alignment horizontal="justify" wrapText="1"/>
    </xf>
    <xf numFmtId="0" fontId="8" fillId="0" borderId="0" xfId="0" applyFont="1"/>
    <xf numFmtId="0" fontId="8" fillId="0" borderId="0" xfId="0" applyFont="1" applyBorder="1" applyAlignment="1" applyProtection="1">
      <alignment vertical="center" wrapText="1"/>
    </xf>
    <xf numFmtId="0" fontId="9" fillId="0" borderId="0" xfId="0" applyFont="1"/>
    <xf numFmtId="0" fontId="8" fillId="0" borderId="0" xfId="0" applyFont="1" applyProtection="1"/>
    <xf numFmtId="0" fontId="9" fillId="0" borderId="0" xfId="0" applyFont="1" applyBorder="1" applyAlignment="1" applyProtection="1">
      <alignment vertical="center"/>
    </xf>
    <xf numFmtId="0" fontId="9" fillId="0" borderId="6" xfId="0" applyFont="1" applyBorder="1" applyAlignment="1" applyProtection="1">
      <alignment horizontal="center" vertical="center"/>
    </xf>
    <xf numFmtId="0" fontId="8" fillId="0" borderId="0" xfId="0" applyFont="1" applyBorder="1" applyAlignment="1" applyProtection="1">
      <alignment vertical="center"/>
    </xf>
    <xf numFmtId="0" fontId="8" fillId="0" borderId="1" xfId="0" applyFont="1" applyBorder="1"/>
    <xf numFmtId="0" fontId="8" fillId="0" borderId="0" xfId="0" applyFont="1" applyAlignment="1">
      <alignment horizontal="left"/>
    </xf>
    <xf numFmtId="0" fontId="8" fillId="2" borderId="0" xfId="0" applyFont="1" applyFill="1" applyProtection="1">
      <protection locked="0"/>
    </xf>
    <xf numFmtId="2" fontId="8" fillId="0" borderId="0" xfId="0" applyNumberFormat="1" applyFont="1" applyAlignment="1">
      <alignment horizontal="left"/>
    </xf>
    <xf numFmtId="0" fontId="8" fillId="0" borderId="0" xfId="0" applyFont="1" applyAlignment="1"/>
    <xf numFmtId="0" fontId="8" fillId="0" borderId="0" xfId="0" applyFont="1" applyAlignment="1">
      <alignment horizontal="center"/>
    </xf>
    <xf numFmtId="0" fontId="9" fillId="0" borderId="6" xfId="0" applyFont="1" applyBorder="1" applyAlignment="1">
      <alignment horizontal="center"/>
    </xf>
    <xf numFmtId="2" fontId="8" fillId="3" borderId="6" xfId="0" applyNumberFormat="1" applyFont="1" applyFill="1" applyBorder="1" applyProtection="1">
      <protection locked="0"/>
    </xf>
    <xf numFmtId="0" fontId="9" fillId="0" borderId="0" xfId="0" applyFont="1" applyProtection="1"/>
    <xf numFmtId="0" fontId="8" fillId="0" borderId="1" xfId="0" applyFont="1" applyBorder="1" applyAlignment="1" applyProtection="1">
      <alignment vertical="center"/>
    </xf>
    <xf numFmtId="0" fontId="8" fillId="0" borderId="1" xfId="0" applyFont="1" applyBorder="1" applyProtection="1"/>
    <xf numFmtId="0" fontId="8" fillId="0" borderId="0" xfId="0" applyFont="1" applyAlignment="1" applyProtection="1">
      <alignment horizontal="left"/>
    </xf>
    <xf numFmtId="0" fontId="8" fillId="0" borderId="0" xfId="0" applyFont="1" applyAlignment="1" applyProtection="1"/>
    <xf numFmtId="0" fontId="8" fillId="0" borderId="0" xfId="0" applyFont="1" applyFill="1" applyProtection="1"/>
    <xf numFmtId="0" fontId="1" fillId="0" borderId="0" xfId="0" applyFont="1" applyBorder="1" applyAlignment="1" applyProtection="1">
      <alignment horizontal="right"/>
    </xf>
    <xf numFmtId="165" fontId="2" fillId="0" borderId="0" xfId="0" applyNumberFormat="1" applyFont="1" applyBorder="1" applyAlignment="1" applyProtection="1">
      <alignment horizontal="right"/>
    </xf>
    <xf numFmtId="165" fontId="1" fillId="0" borderId="6" xfId="0" applyNumberFormat="1" applyFont="1" applyBorder="1" applyAlignment="1" applyProtection="1">
      <alignment horizontal="right"/>
    </xf>
    <xf numFmtId="10" fontId="2" fillId="0" borderId="6" xfId="0" applyNumberFormat="1" applyFont="1" applyBorder="1" applyAlignment="1" applyProtection="1">
      <alignment horizontal="right"/>
    </xf>
    <xf numFmtId="10" fontId="1" fillId="0" borderId="6" xfId="0" applyNumberFormat="1" applyFont="1" applyBorder="1" applyAlignment="1" applyProtection="1">
      <alignment horizontal="right"/>
    </xf>
    <xf numFmtId="0" fontId="2" fillId="0" borderId="0" xfId="0" applyFont="1" applyBorder="1" applyAlignment="1" applyProtection="1">
      <alignment horizontal="left" indent="1"/>
    </xf>
    <xf numFmtId="0" fontId="1" fillId="0" borderId="6" xfId="0" applyFont="1" applyBorder="1" applyAlignment="1" applyProtection="1">
      <alignment vertical="center"/>
    </xf>
    <xf numFmtId="0" fontId="2" fillId="0" borderId="2" xfId="0" applyFont="1" applyBorder="1" applyAlignment="1" applyProtection="1">
      <alignment horizontal="left"/>
    </xf>
    <xf numFmtId="0" fontId="1" fillId="0" borderId="0" xfId="0" applyFont="1" applyBorder="1" applyAlignment="1" applyProtection="1">
      <alignment horizontal="right" vertical="center"/>
    </xf>
    <xf numFmtId="1" fontId="1" fillId="0" borderId="6" xfId="0" applyNumberFormat="1" applyFont="1" applyBorder="1" applyAlignment="1" applyProtection="1">
      <alignment horizontal="center"/>
    </xf>
    <xf numFmtId="14" fontId="2" fillId="0" borderId="4" xfId="0" applyNumberFormat="1" applyFont="1" applyBorder="1" applyAlignment="1" applyProtection="1">
      <alignment horizontal="left"/>
    </xf>
    <xf numFmtId="14" fontId="2" fillId="0" borderId="10" xfId="0" applyNumberFormat="1" applyFont="1" applyBorder="1" applyAlignment="1" applyProtection="1">
      <alignment horizontal="left"/>
    </xf>
    <xf numFmtId="14" fontId="2" fillId="0" borderId="0" xfId="0" applyNumberFormat="1" applyFont="1" applyBorder="1" applyAlignment="1" applyProtection="1">
      <alignment horizontal="left"/>
    </xf>
    <xf numFmtId="0" fontId="2" fillId="0" borderId="10" xfId="0" applyFont="1" applyBorder="1" applyAlignment="1" applyProtection="1">
      <alignment horizontal="left"/>
    </xf>
    <xf numFmtId="0" fontId="1" fillId="2" borderId="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3" fillId="5" borderId="0" xfId="0" applyFont="1" applyFill="1" applyBorder="1" applyAlignment="1" applyProtection="1">
      <alignment horizontal="center"/>
    </xf>
    <xf numFmtId="0" fontId="2"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2" fillId="5" borderId="0" xfId="0" applyFont="1" applyFill="1" applyBorder="1" applyAlignment="1" applyProtection="1"/>
    <xf numFmtId="0" fontId="2" fillId="5" borderId="0" xfId="0" applyFont="1" applyFill="1" applyBorder="1" applyProtection="1"/>
    <xf numFmtId="0" fontId="2" fillId="5" borderId="0" xfId="0" applyFont="1" applyFill="1" applyBorder="1" applyAlignment="1" applyProtection="1">
      <alignment vertical="center"/>
    </xf>
    <xf numFmtId="0" fontId="13" fillId="5" borderId="0" xfId="0" applyFont="1" applyFill="1" applyBorder="1" applyAlignment="1" applyProtection="1">
      <alignment horizontal="center" vertical="center"/>
    </xf>
    <xf numFmtId="0" fontId="7" fillId="2" borderId="6" xfId="0" applyFont="1" applyFill="1" applyBorder="1" applyAlignment="1" applyProtection="1">
      <alignment horizontal="center"/>
      <protection locked="0"/>
    </xf>
    <xf numFmtId="0" fontId="2" fillId="5" borderId="0" xfId="0" applyFont="1" applyFill="1" applyBorder="1" applyAlignment="1" applyProtection="1">
      <alignment horizontal="left"/>
    </xf>
    <xf numFmtId="0" fontId="2" fillId="4" borderId="6" xfId="0" applyFont="1" applyFill="1" applyBorder="1" applyProtection="1">
      <protection locked="0"/>
    </xf>
    <xf numFmtId="0" fontId="2" fillId="0" borderId="0" xfId="0" applyFont="1" applyBorder="1" applyAlignment="1" applyProtection="1">
      <alignment horizontal="left"/>
    </xf>
    <xf numFmtId="0" fontId="13" fillId="5" borderId="0" xfId="0" applyFont="1" applyFill="1" applyBorder="1" applyAlignment="1" applyProtection="1">
      <alignment horizontal="center" vertical="center"/>
    </xf>
    <xf numFmtId="0" fontId="8" fillId="0" borderId="0" xfId="0" applyFont="1" applyAlignment="1">
      <alignment horizontal="center"/>
    </xf>
    <xf numFmtId="164" fontId="1" fillId="0" borderId="0" xfId="0" applyNumberFormat="1" applyFont="1" applyBorder="1" applyAlignment="1" applyProtection="1"/>
    <xf numFmtId="0" fontId="1" fillId="0" borderId="10" xfId="0" applyFont="1" applyBorder="1" applyAlignment="1" applyProtection="1"/>
    <xf numFmtId="164" fontId="1" fillId="0" borderId="10" xfId="0" applyNumberFormat="1" applyFont="1" applyBorder="1" applyAlignment="1" applyProtection="1"/>
    <xf numFmtId="10" fontId="2" fillId="0" borderId="6" xfId="0" applyNumberFormat="1" applyFont="1" applyBorder="1" applyAlignment="1" applyProtection="1"/>
    <xf numFmtId="10" fontId="2" fillId="0" borderId="0" xfId="0" applyNumberFormat="1" applyFont="1" applyBorder="1" applyAlignment="1" applyProtection="1"/>
    <xf numFmtId="0" fontId="2" fillId="5" borderId="6" xfId="0" applyFont="1" applyFill="1" applyBorder="1" applyAlignment="1" applyProtection="1">
      <alignment horizontal="center"/>
    </xf>
    <xf numFmtId="165" fontId="2" fillId="6" borderId="6" xfId="0" applyNumberFormat="1" applyFont="1" applyFill="1" applyBorder="1" applyAlignment="1" applyProtection="1">
      <protection locked="0"/>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10" fontId="2" fillId="0" borderId="3" xfId="0" applyNumberFormat="1" applyFont="1" applyBorder="1" applyAlignment="1" applyProtection="1">
      <alignment vertical="center" wrapText="1"/>
    </xf>
    <xf numFmtId="10" fontId="2" fillId="0" borderId="4" xfId="0" applyNumberFormat="1" applyFont="1" applyBorder="1" applyAlignment="1" applyProtection="1">
      <alignment vertical="center" wrapText="1"/>
    </xf>
    <xf numFmtId="9" fontId="2" fillId="0" borderId="4" xfId="0" applyNumberFormat="1" applyFont="1" applyBorder="1" applyAlignment="1" applyProtection="1">
      <alignment vertical="center" wrapText="1"/>
    </xf>
    <xf numFmtId="165" fontId="2" fillId="3" borderId="6" xfId="0" applyNumberFormat="1" applyFont="1" applyFill="1" applyBorder="1" applyAlignment="1" applyProtection="1">
      <alignment horizontal="right"/>
      <protection locked="0"/>
    </xf>
    <xf numFmtId="0" fontId="13" fillId="5" borderId="0" xfId="0" applyFont="1" applyFill="1" applyBorder="1" applyAlignment="1" applyProtection="1">
      <alignment horizontal="center"/>
    </xf>
    <xf numFmtId="0" fontId="2" fillId="3" borderId="6" xfId="0" applyFont="1" applyFill="1" applyBorder="1" applyAlignment="1" applyProtection="1">
      <alignment horizontal="right"/>
      <protection locked="0"/>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14" xfId="0" applyFont="1" applyBorder="1" applyAlignment="1" applyProtection="1">
      <alignment horizontal="center"/>
    </xf>
    <xf numFmtId="10" fontId="1" fillId="0" borderId="6" xfId="0" applyNumberFormat="1" applyFont="1" applyBorder="1" applyAlignment="1" applyProtection="1"/>
    <xf numFmtId="165" fontId="2" fillId="0" borderId="0" xfId="0" applyNumberFormat="1" applyFont="1" applyFill="1" applyBorder="1" applyAlignment="1" applyProtection="1"/>
    <xf numFmtId="165" fontId="2" fillId="0" borderId="12" xfId="0" applyNumberFormat="1" applyFont="1" applyFill="1" applyBorder="1" applyAlignment="1" applyProtection="1"/>
    <xf numFmtId="165" fontId="1" fillId="0" borderId="6" xfId="0" applyNumberFormat="1" applyFont="1" applyFill="1" applyBorder="1" applyAlignment="1" applyProtection="1"/>
    <xf numFmtId="0" fontId="1" fillId="5"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5" borderId="0" xfId="0" applyFont="1" applyFill="1" applyBorder="1" applyProtection="1"/>
    <xf numFmtId="0" fontId="8" fillId="5" borderId="3" xfId="0" applyFont="1" applyFill="1" applyBorder="1" applyAlignment="1" applyProtection="1">
      <alignment horizontal="left"/>
    </xf>
    <xf numFmtId="0" fontId="8" fillId="5" borderId="4" xfId="0" applyFont="1" applyFill="1" applyBorder="1" applyAlignment="1" applyProtection="1">
      <alignment horizontal="center"/>
    </xf>
    <xf numFmtId="9" fontId="8" fillId="5" borderId="6" xfId="0" applyNumberFormat="1" applyFont="1" applyFill="1" applyBorder="1" applyAlignment="1" applyProtection="1">
      <alignment horizontal="center"/>
    </xf>
    <xf numFmtId="0" fontId="11" fillId="5" borderId="0" xfId="0" applyFont="1" applyFill="1" applyProtection="1"/>
    <xf numFmtId="0" fontId="11" fillId="5" borderId="0" xfId="0" applyFont="1" applyFill="1" applyAlignment="1" applyProtection="1">
      <alignment horizontal="right"/>
    </xf>
    <xf numFmtId="0" fontId="8" fillId="5" borderId="0" xfId="0" applyFont="1" applyFill="1" applyAlignment="1">
      <alignment horizontal="center"/>
    </xf>
    <xf numFmtId="0" fontId="8" fillId="5" borderId="0" xfId="0" applyFont="1" applyFill="1" applyBorder="1" applyAlignment="1" applyProtection="1">
      <alignment horizontal="center" vertical="center" wrapText="1"/>
    </xf>
    <xf numFmtId="0" fontId="8" fillId="5" borderId="0" xfId="0" applyFont="1" applyFill="1"/>
    <xf numFmtId="0" fontId="11" fillId="5" borderId="0" xfId="0" quotePrefix="1" applyFont="1" applyFill="1" applyProtection="1"/>
    <xf numFmtId="0" fontId="9" fillId="5" borderId="0" xfId="0" applyFont="1" applyFill="1" applyAlignment="1">
      <alignment horizontal="center"/>
    </xf>
    <xf numFmtId="0" fontId="8" fillId="5" borderId="0" xfId="0" applyFont="1" applyFill="1" applyProtection="1"/>
    <xf numFmtId="2" fontId="8" fillId="5" borderId="0" xfId="0" applyNumberFormat="1" applyFont="1" applyFill="1"/>
    <xf numFmtId="14" fontId="8" fillId="0" borderId="0" xfId="0" applyNumberFormat="1" applyFont="1" applyBorder="1" applyAlignment="1" applyProtection="1">
      <alignment horizontal="left"/>
      <protection locked="0"/>
    </xf>
    <xf numFmtId="0" fontId="11" fillId="5" borderId="0" xfId="0" applyFont="1" applyFill="1" applyBorder="1" applyAlignment="1" applyProtection="1">
      <alignment horizontal="center"/>
    </xf>
    <xf numFmtId="2" fontId="8" fillId="0" borderId="6" xfId="0" applyNumberFormat="1" applyFont="1" applyFill="1" applyBorder="1" applyProtection="1">
      <protection locked="0"/>
    </xf>
    <xf numFmtId="0" fontId="9" fillId="0" borderId="6" xfId="0" applyFont="1" applyBorder="1" applyAlignment="1" applyProtection="1">
      <alignment horizontal="right" vertical="center" wrapText="1"/>
    </xf>
    <xf numFmtId="0" fontId="9" fillId="0" borderId="6" xfId="0" applyFont="1" applyBorder="1" applyProtection="1"/>
    <xf numFmtId="0" fontId="8" fillId="0" borderId="2" xfId="0" applyFont="1" applyBorder="1" applyAlignment="1" applyProtection="1">
      <alignment horizontal="left"/>
    </xf>
    <xf numFmtId="1" fontId="9" fillId="0" borderId="6" xfId="0" applyNumberFormat="1" applyFont="1" applyBorder="1" applyAlignment="1" applyProtection="1">
      <alignment horizontal="center"/>
    </xf>
    <xf numFmtId="10" fontId="2" fillId="0" borderId="0" xfId="0" applyNumberFormat="1" applyFont="1" applyBorder="1" applyProtection="1"/>
    <xf numFmtId="3" fontId="8" fillId="5" borderId="0" xfId="0" applyNumberFormat="1" applyFont="1" applyFill="1" applyProtection="1"/>
    <xf numFmtId="0" fontId="8" fillId="5" borderId="4" xfId="0" applyFont="1" applyFill="1" applyBorder="1" applyProtection="1"/>
    <xf numFmtId="9" fontId="8" fillId="5" borderId="6" xfId="0" applyNumberFormat="1" applyFont="1" applyFill="1" applyBorder="1" applyProtection="1"/>
    <xf numFmtId="0" fontId="8" fillId="5" borderId="0" xfId="0" applyFont="1" applyFill="1" applyAlignment="1" applyProtection="1">
      <alignment horizontal="right"/>
    </xf>
    <xf numFmtId="0" fontId="9" fillId="5" borderId="0" xfId="0" applyFont="1" applyFill="1" applyProtection="1"/>
    <xf numFmtId="0" fontId="8" fillId="5" borderId="0" xfId="0" applyFont="1" applyFill="1" applyAlignment="1" applyProtection="1">
      <alignment horizontal="center"/>
    </xf>
    <xf numFmtId="0" fontId="13" fillId="5" borderId="0" xfId="0" applyFont="1" applyFill="1" applyBorder="1" applyProtection="1"/>
    <xf numFmtId="10" fontId="2" fillId="0" borderId="12" xfId="0" applyNumberFormat="1" applyFont="1" applyBorder="1" applyAlignment="1" applyProtection="1"/>
    <xf numFmtId="0" fontId="2" fillId="0" borderId="12" xfId="0" applyFont="1" applyBorder="1" applyAlignment="1" applyProtection="1"/>
    <xf numFmtId="10" fontId="2" fillId="0" borderId="4" xfId="0" applyNumberFormat="1" applyFont="1" applyBorder="1" applyAlignment="1" applyProtection="1"/>
    <xf numFmtId="0" fontId="2" fillId="0" borderId="4" xfId="0" applyFont="1" applyBorder="1" applyAlignment="1" applyProtection="1"/>
    <xf numFmtId="0" fontId="2" fillId="0" borderId="5" xfId="0" applyFont="1" applyBorder="1" applyAlignment="1" applyProtection="1"/>
    <xf numFmtId="9" fontId="2" fillId="0" borderId="4" xfId="0" applyNumberFormat="1" applyFont="1" applyBorder="1" applyAlignment="1" applyProtection="1"/>
    <xf numFmtId="164" fontId="2" fillId="0" borderId="3" xfId="0" applyNumberFormat="1" applyFont="1" applyBorder="1" applyAlignment="1" applyProtection="1"/>
    <xf numFmtId="164" fontId="2" fillId="0" borderId="11" xfId="0" applyNumberFormat="1" applyFont="1" applyBorder="1" applyAlignment="1" applyProtection="1"/>
    <xf numFmtId="0" fontId="2" fillId="0" borderId="13" xfId="0" applyFont="1" applyBorder="1" applyAlignment="1" applyProtection="1"/>
    <xf numFmtId="0" fontId="2" fillId="5" borderId="5" xfId="0" applyFont="1" applyFill="1" applyBorder="1" applyAlignment="1" applyProtection="1">
      <alignment horizontal="center" vertical="center"/>
    </xf>
    <xf numFmtId="1" fontId="2" fillId="0" borderId="6" xfId="0" applyNumberFormat="1" applyFont="1" applyBorder="1" applyAlignment="1" applyProtection="1"/>
    <xf numFmtId="0" fontId="1" fillId="5" borderId="0" xfId="0" applyFont="1" applyFill="1" applyBorder="1" applyAlignment="1" applyProtection="1"/>
    <xf numFmtId="14" fontId="8" fillId="0" borderId="0" xfId="0" applyNumberFormat="1" applyFont="1" applyBorder="1" applyAlignment="1" applyProtection="1">
      <alignment horizontal="left"/>
    </xf>
    <xf numFmtId="0" fontId="2" fillId="0" borderId="0" xfId="0" applyFont="1" applyFill="1" applyBorder="1" applyProtection="1"/>
    <xf numFmtId="0" fontId="2" fillId="0" borderId="0" xfId="0" applyFont="1" applyFill="1" applyBorder="1" applyAlignment="1" applyProtection="1">
      <alignment horizontal="left"/>
    </xf>
    <xf numFmtId="0" fontId="2" fillId="0" borderId="1" xfId="0" applyFont="1" applyFill="1" applyBorder="1" applyAlignment="1" applyProtection="1"/>
    <xf numFmtId="0" fontId="1" fillId="0" borderId="15" xfId="0" applyFont="1" applyFill="1" applyBorder="1" applyAlignment="1" applyProtection="1">
      <alignment horizontal="center"/>
    </xf>
    <xf numFmtId="0" fontId="2" fillId="0" borderId="0" xfId="0" applyFont="1" applyFill="1" applyBorder="1" applyAlignment="1" applyProtection="1">
      <alignment vertical="center"/>
    </xf>
    <xf numFmtId="0" fontId="1" fillId="0" borderId="0" xfId="0" applyFont="1" applyFill="1" applyBorder="1" applyAlignment="1" applyProtection="1"/>
    <xf numFmtId="0" fontId="2" fillId="7" borderId="0" xfId="0" applyFont="1" applyFill="1" applyBorder="1" applyProtection="1"/>
    <xf numFmtId="0" fontId="2" fillId="7" borderId="0" xfId="0" applyFont="1" applyFill="1" applyBorder="1" applyAlignment="1" applyProtection="1">
      <alignment vertical="center"/>
    </xf>
    <xf numFmtId="0" fontId="2" fillId="7" borderId="0" xfId="0" applyFont="1" applyFill="1" applyBorder="1" applyAlignment="1" applyProtection="1"/>
    <xf numFmtId="0" fontId="2" fillId="7" borderId="0" xfId="0" applyFont="1" applyFill="1" applyBorder="1" applyAlignment="1" applyProtection="1">
      <alignment horizontal="center"/>
    </xf>
    <xf numFmtId="0" fontId="8" fillId="7" borderId="0" xfId="0" applyFont="1" applyFill="1" applyBorder="1" applyProtection="1"/>
    <xf numFmtId="0" fontId="8" fillId="7" borderId="0" xfId="0" applyFont="1" applyFill="1"/>
    <xf numFmtId="0" fontId="8" fillId="7" borderId="0" xfId="0" applyFont="1" applyFill="1" applyProtection="1"/>
    <xf numFmtId="0" fontId="1" fillId="0" borderId="6" xfId="0" applyFont="1" applyFill="1" applyBorder="1" applyAlignment="1" applyProtection="1">
      <alignment horizontal="center"/>
    </xf>
    <xf numFmtId="1" fontId="1" fillId="0" borderId="0" xfId="0" applyNumberFormat="1" applyFont="1" applyBorder="1" applyAlignment="1" applyProtection="1">
      <alignment horizontal="center"/>
    </xf>
    <xf numFmtId="0" fontId="1" fillId="0" borderId="0" xfId="0" applyFont="1" applyBorder="1" applyAlignment="1" applyProtection="1">
      <alignment wrapText="1"/>
    </xf>
    <xf numFmtId="0" fontId="1" fillId="7" borderId="0" xfId="0" applyFont="1" applyFill="1" applyBorder="1" applyAlignment="1" applyProtection="1">
      <alignment wrapText="1"/>
    </xf>
    <xf numFmtId="0" fontId="1" fillId="0" borderId="1" xfId="0" applyFont="1" applyBorder="1" applyAlignment="1" applyProtection="1"/>
    <xf numFmtId="1" fontId="2" fillId="0" borderId="0" xfId="0" applyNumberFormat="1" applyFont="1" applyBorder="1" applyAlignment="1" applyProtection="1">
      <alignment vertical="center"/>
    </xf>
    <xf numFmtId="1" fontId="2" fillId="0" borderId="0" xfId="0" applyNumberFormat="1" applyFont="1" applyFill="1" applyBorder="1" applyAlignment="1" applyProtection="1">
      <alignment vertical="center"/>
    </xf>
    <xf numFmtId="1" fontId="2" fillId="0" borderId="0" xfId="0" applyNumberFormat="1" applyFont="1" applyBorder="1" applyAlignment="1" applyProtection="1"/>
    <xf numFmtId="0" fontId="1" fillId="5" borderId="0" xfId="0" applyFont="1" applyFill="1" applyBorder="1" applyProtection="1"/>
    <xf numFmtId="0" fontId="2" fillId="0" borderId="4" xfId="0" applyFont="1" applyFill="1" applyBorder="1" applyAlignment="1" applyProtection="1">
      <alignment horizontal="left"/>
    </xf>
    <xf numFmtId="0" fontId="2" fillId="0" borderId="10" xfId="0" applyFont="1" applyFill="1" applyBorder="1" applyAlignment="1" applyProtection="1">
      <alignment horizontal="left"/>
    </xf>
    <xf numFmtId="0" fontId="0" fillId="5" borderId="0" xfId="0" applyFill="1" applyAlignment="1" applyProtection="1">
      <alignment horizontal="center" vertical="center"/>
    </xf>
    <xf numFmtId="0" fontId="0" fillId="5" borderId="0" xfId="0" applyFont="1" applyFill="1" applyAlignment="1" applyProtection="1">
      <alignment horizontal="center" vertical="center"/>
    </xf>
    <xf numFmtId="0" fontId="0" fillId="0" borderId="0" xfId="0" applyProtection="1"/>
    <xf numFmtId="0" fontId="14" fillId="0" borderId="0" xfId="0" applyFont="1" applyFill="1" applyAlignment="1" applyProtection="1">
      <alignment horizontal="center"/>
    </xf>
    <xf numFmtId="0" fontId="2" fillId="0" borderId="2" xfId="0" applyFont="1" applyFill="1" applyBorder="1" applyAlignment="1" applyProtection="1">
      <alignment horizontal="left"/>
    </xf>
    <xf numFmtId="0" fontId="0" fillId="0" borderId="1" xfId="0" applyBorder="1" applyProtection="1"/>
    <xf numFmtId="0" fontId="15" fillId="5" borderId="0" xfId="0" applyFont="1" applyFill="1" applyAlignment="1" applyProtection="1">
      <alignment horizontal="center" vertical="center"/>
    </xf>
    <xf numFmtId="0" fontId="14" fillId="5" borderId="3"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13" xfId="0" applyFont="1"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18" xfId="0" applyFont="1" applyFill="1" applyBorder="1" applyAlignment="1" applyProtection="1">
      <alignment horizontal="center" vertical="center"/>
    </xf>
    <xf numFmtId="0" fontId="14" fillId="2" borderId="6" xfId="0" applyFont="1" applyFill="1" applyBorder="1" applyAlignment="1" applyProtection="1">
      <alignment horizontal="center"/>
      <protection locked="0"/>
    </xf>
    <xf numFmtId="0" fontId="1" fillId="0" borderId="0" xfId="0" applyFont="1" applyFill="1" applyBorder="1" applyAlignment="1" applyProtection="1">
      <alignment horizontal="left" vertical="center"/>
    </xf>
    <xf numFmtId="0" fontId="2" fillId="0" borderId="0" xfId="0" applyFont="1" applyFill="1" applyBorder="1" applyAlignment="1" applyProtection="1">
      <alignment horizontal="right"/>
    </xf>
    <xf numFmtId="0" fontId="1" fillId="0" borderId="6" xfId="0" applyFont="1" applyFill="1" applyBorder="1" applyAlignment="1" applyProtection="1">
      <alignment horizontal="center" textRotation="90"/>
    </xf>
    <xf numFmtId="0" fontId="1"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xf>
    <xf numFmtId="0" fontId="2" fillId="0" borderId="3" xfId="0" applyFont="1" applyFill="1" applyBorder="1" applyAlignment="1" applyProtection="1">
      <alignment vertical="center" wrapText="1"/>
    </xf>
    <xf numFmtId="0" fontId="2" fillId="0" borderId="3" xfId="0" applyFont="1" applyFill="1" applyBorder="1" applyAlignment="1" applyProtection="1">
      <alignment horizontal="center" vertical="center" textRotation="90"/>
    </xf>
    <xf numFmtId="0" fontId="2" fillId="0" borderId="6" xfId="0" applyFont="1" applyFill="1" applyBorder="1" applyAlignment="1" applyProtection="1">
      <alignment horizontal="center" vertical="center" textRotation="90"/>
    </xf>
    <xf numFmtId="0" fontId="2" fillId="5" borderId="3" xfId="0" applyFont="1" applyFill="1" applyBorder="1" applyAlignment="1" applyProtection="1">
      <alignment horizontal="center" vertical="center" textRotation="90"/>
    </xf>
    <xf numFmtId="0" fontId="2" fillId="5" borderId="6" xfId="0" applyFont="1" applyFill="1" applyBorder="1" applyAlignment="1" applyProtection="1">
      <alignment horizontal="center" vertical="center" textRotation="90"/>
    </xf>
    <xf numFmtId="0" fontId="1" fillId="0" borderId="0" xfId="0" applyFont="1" applyFill="1" applyBorder="1" applyAlignment="1" applyProtection="1">
      <alignment horizontal="left"/>
    </xf>
    <xf numFmtId="0" fontId="1" fillId="0" borderId="3" xfId="0" applyFont="1" applyFill="1" applyBorder="1" applyAlignment="1" applyProtection="1">
      <alignment horizontal="left" vertical="center"/>
    </xf>
    <xf numFmtId="0" fontId="1" fillId="0" borderId="0" xfId="0" applyFont="1" applyFill="1" applyBorder="1" applyAlignment="1" applyProtection="1">
      <alignment horizontal="left" vertical="top"/>
    </xf>
    <xf numFmtId="0" fontId="2" fillId="0" borderId="6" xfId="0" applyFont="1" applyFill="1" applyBorder="1" applyAlignment="1" applyProtection="1">
      <alignment horizontal="center" textRotation="90"/>
    </xf>
    <xf numFmtId="0" fontId="2" fillId="0" borderId="6" xfId="0" applyFont="1" applyFill="1" applyBorder="1" applyAlignment="1" applyProtection="1"/>
    <xf numFmtId="0" fontId="1" fillId="8" borderId="3" xfId="0" applyFont="1" applyFill="1" applyBorder="1" applyAlignment="1" applyProtection="1">
      <alignment horizontal="center"/>
    </xf>
    <xf numFmtId="0" fontId="2" fillId="8" borderId="6" xfId="0" applyFont="1" applyFill="1" applyBorder="1" applyAlignment="1" applyProtection="1"/>
    <xf numFmtId="0" fontId="2" fillId="5" borderId="0" xfId="0" applyFont="1" applyFill="1" applyBorder="1" applyAlignment="1" applyProtection="1">
      <alignment horizontal="center" wrapText="1"/>
    </xf>
    <xf numFmtId="0" fontId="2" fillId="5" borderId="12" xfId="0" applyFont="1" applyFill="1" applyBorder="1" applyAlignment="1" applyProtection="1">
      <alignment horizontal="center"/>
    </xf>
    <xf numFmtId="0" fontId="1" fillId="5" borderId="0" xfId="0" applyFont="1" applyFill="1" applyBorder="1" applyAlignment="1" applyProtection="1">
      <alignment horizontal="center" textRotation="90"/>
    </xf>
    <xf numFmtId="0" fontId="3" fillId="5" borderId="0" xfId="0" applyFont="1" applyFill="1" applyBorder="1" applyAlignment="1" applyProtection="1">
      <alignment horizontal="center" vertical="center" wrapText="1"/>
    </xf>
    <xf numFmtId="0" fontId="1" fillId="8" borderId="6" xfId="0" applyFont="1" applyFill="1" applyBorder="1" applyAlignment="1" applyProtection="1">
      <alignment horizontal="center" vertical="center"/>
    </xf>
    <xf numFmtId="0" fontId="1" fillId="0" borderId="3" xfId="0" applyFont="1" applyFill="1" applyBorder="1" applyAlignment="1" applyProtection="1">
      <alignment horizontal="left" vertical="center" wrapText="1"/>
    </xf>
    <xf numFmtId="0" fontId="14" fillId="0" borderId="0" xfId="0" applyFont="1" applyFill="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12" xfId="0" applyFont="1" applyFill="1" applyBorder="1" applyAlignment="1" applyProtection="1">
      <alignment horizontal="center"/>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10" fontId="2" fillId="0" borderId="4" xfId="0" applyNumberFormat="1" applyFont="1" applyFill="1" applyBorder="1" applyAlignment="1" applyProtection="1">
      <alignment vertical="center" wrapText="1"/>
    </xf>
    <xf numFmtId="9" fontId="2" fillId="0" borderId="4" xfId="0" applyNumberFormat="1" applyFont="1" applyFill="1" applyBorder="1" applyAlignment="1" applyProtection="1">
      <alignment vertical="center" wrapText="1"/>
    </xf>
    <xf numFmtId="164" fontId="2" fillId="0" borderId="3" xfId="0" quotePrefix="1" applyNumberFormat="1" applyFont="1" applyFill="1" applyBorder="1" applyAlignment="1" applyProtection="1">
      <alignment vertical="center" wrapText="1"/>
    </xf>
    <xf numFmtId="10" fontId="2" fillId="0" borderId="4" xfId="0" applyNumberFormat="1" applyFont="1" applyFill="1" applyBorder="1" applyAlignment="1" applyProtection="1">
      <alignment horizontal="left" vertical="center" wrapText="1"/>
    </xf>
    <xf numFmtId="10" fontId="2" fillId="0" borderId="3" xfId="0" quotePrefix="1" applyNumberFormat="1" applyFont="1" applyFill="1" applyBorder="1" applyAlignment="1" applyProtection="1">
      <alignment horizontal="left" vertical="center" wrapText="1"/>
    </xf>
    <xf numFmtId="0" fontId="3" fillId="0" borderId="0" xfId="0" applyFont="1" applyFill="1" applyBorder="1" applyAlignment="1" applyProtection="1">
      <alignment horizontal="left"/>
    </xf>
    <xf numFmtId="14" fontId="2" fillId="0" borderId="0" xfId="0" applyNumberFormat="1" applyFont="1" applyFill="1" applyBorder="1" applyAlignment="1" applyProtection="1">
      <alignment horizontal="left"/>
    </xf>
    <xf numFmtId="0" fontId="1" fillId="0" borderId="2" xfId="0" applyFont="1" applyFill="1" applyBorder="1" applyAlignment="1" applyProtection="1">
      <alignment horizontal="center" vertical="center"/>
    </xf>
    <xf numFmtId="0" fontId="2" fillId="2" borderId="6"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164" fontId="2" fillId="5" borderId="0" xfId="0" applyNumberFormat="1" applyFont="1" applyFill="1" applyBorder="1" applyProtection="1"/>
    <xf numFmtId="164" fontId="2" fillId="5" borderId="0" xfId="0" applyNumberFormat="1" applyFont="1" applyFill="1" applyBorder="1" applyAlignment="1" applyProtection="1"/>
    <xf numFmtId="0" fontId="1" fillId="5" borderId="0" xfId="0" applyFont="1" applyFill="1" applyBorder="1" applyAlignment="1" applyProtection="1">
      <alignment vertical="top" wrapText="1"/>
    </xf>
    <xf numFmtId="164" fontId="2" fillId="0" borderId="6" xfId="0" applyNumberFormat="1" applyFont="1" applyBorder="1" applyAlignment="1" applyProtection="1">
      <alignment horizontal="center"/>
    </xf>
    <xf numFmtId="0" fontId="2" fillId="0" borderId="0" xfId="0" applyFont="1" applyBorder="1" applyAlignment="1" applyProtection="1">
      <alignment horizontal="center" vertical="center" textRotation="90"/>
    </xf>
    <xf numFmtId="10" fontId="1" fillId="5" borderId="0" xfId="0" applyNumberFormat="1" applyFont="1" applyFill="1" applyBorder="1" applyAlignment="1" applyProtection="1"/>
    <xf numFmtId="10" fontId="1" fillId="5" borderId="0" xfId="0" applyNumberFormat="1" applyFont="1" applyFill="1" applyBorder="1" applyAlignment="1" applyProtection="1">
      <alignment vertical="top" wrapText="1"/>
    </xf>
    <xf numFmtId="0" fontId="1" fillId="5" borderId="0" xfId="0" applyFont="1" applyFill="1" applyBorder="1" applyAlignment="1" applyProtection="1">
      <alignment wrapText="1"/>
    </xf>
    <xf numFmtId="0" fontId="1" fillId="5" borderId="0" xfId="0" applyFont="1" applyFill="1" applyBorder="1" applyAlignment="1" applyProtection="1">
      <alignment horizontal="center" wrapText="1"/>
    </xf>
    <xf numFmtId="0" fontId="1" fillId="5" borderId="0" xfId="0" applyFont="1" applyFill="1" applyBorder="1" applyAlignment="1" applyProtection="1">
      <alignment horizontal="center" vertical="top" wrapText="1"/>
    </xf>
    <xf numFmtId="10" fontId="2" fillId="5" borderId="0" xfId="0" applyNumberFormat="1" applyFont="1" applyFill="1" applyBorder="1" applyAlignment="1" applyProtection="1"/>
    <xf numFmtId="0" fontId="1" fillId="5" borderId="6" xfId="0" applyFont="1" applyFill="1" applyBorder="1" applyAlignment="1" applyProtection="1">
      <alignment horizontal="center"/>
    </xf>
    <xf numFmtId="10" fontId="2" fillId="5" borderId="0" xfId="0" applyNumberFormat="1" applyFont="1" applyFill="1" applyBorder="1" applyAlignment="1" applyProtection="1">
      <alignment vertical="top" wrapText="1"/>
    </xf>
    <xf numFmtId="9" fontId="2" fillId="5" borderId="0" xfId="0" applyNumberFormat="1" applyFont="1" applyFill="1" applyBorder="1" applyProtection="1"/>
    <xf numFmtId="164" fontId="1" fillId="0" borderId="6" xfId="0" applyNumberFormat="1" applyFont="1" applyBorder="1" applyAlignment="1" applyProtection="1">
      <alignment horizontal="center"/>
    </xf>
    <xf numFmtId="0" fontId="2" fillId="0" borderId="6" xfId="0" applyFont="1" applyFill="1" applyBorder="1" applyAlignment="1" applyProtection="1">
      <alignment horizontal="center"/>
    </xf>
    <xf numFmtId="0" fontId="14" fillId="0" borderId="0" xfId="0" applyFont="1" applyFill="1" applyAlignment="1" applyProtection="1">
      <alignment horizontal="center"/>
    </xf>
    <xf numFmtId="0" fontId="14" fillId="0" borderId="1" xfId="0" applyFont="1" applyFill="1" applyBorder="1" applyAlignment="1" applyProtection="1">
      <alignment horizontal="center"/>
    </xf>
    <xf numFmtId="0" fontId="3" fillId="0" borderId="0" xfId="0" applyFont="1" applyBorder="1" applyAlignment="1" applyProtection="1">
      <alignment vertical="center"/>
    </xf>
    <xf numFmtId="0" fontId="3" fillId="5" borderId="0" xfId="0" applyFont="1" applyFill="1" applyBorder="1" applyAlignment="1" applyProtection="1">
      <alignment vertical="center"/>
    </xf>
    <xf numFmtId="0" fontId="3" fillId="7" borderId="0" xfId="0" applyFont="1" applyFill="1" applyBorder="1" applyAlignment="1" applyProtection="1">
      <alignment vertical="center"/>
    </xf>
    <xf numFmtId="0" fontId="17" fillId="0" borderId="0" xfId="1" applyFill="1" applyAlignment="1">
      <alignment vertical="top"/>
    </xf>
    <xf numFmtId="0" fontId="20" fillId="0" borderId="0" xfId="1" applyFont="1" applyFill="1" applyAlignment="1">
      <alignment vertical="top"/>
    </xf>
    <xf numFmtId="0" fontId="8" fillId="0" borderId="0" xfId="1" applyFont="1" applyFill="1" applyAlignment="1">
      <alignment vertical="top"/>
    </xf>
    <xf numFmtId="1" fontId="2" fillId="0" borderId="6" xfId="0" applyNumberFormat="1" applyFont="1" applyFill="1" applyBorder="1" applyAlignment="1" applyProtection="1">
      <alignment horizontal="right"/>
    </xf>
    <xf numFmtId="1" fontId="2" fillId="0" borderId="6" xfId="0" applyNumberFormat="1" applyFont="1" applyFill="1" applyBorder="1" applyAlignment="1" applyProtection="1"/>
    <xf numFmtId="0" fontId="1" fillId="0" borderId="0" xfId="0" applyFont="1" applyBorder="1" applyAlignment="1" applyProtection="1">
      <alignment horizontal="left"/>
    </xf>
    <xf numFmtId="0" fontId="0" fillId="0" borderId="0" xfId="0" applyBorder="1" applyProtection="1"/>
    <xf numFmtId="0" fontId="14" fillId="0" borderId="0" xfId="0" applyFont="1" applyBorder="1" applyAlignment="1" applyProtection="1">
      <alignment horizontal="center" vertical="center"/>
    </xf>
    <xf numFmtId="0" fontId="0" fillId="0" borderId="0" xfId="0" applyFill="1" applyBorder="1" applyProtection="1"/>
    <xf numFmtId="0" fontId="2" fillId="3" borderId="6" xfId="0" applyFont="1" applyFill="1" applyBorder="1" applyAlignment="1" applyProtection="1">
      <alignment horizontal="center"/>
      <protection locked="0"/>
    </xf>
    <xf numFmtId="0" fontId="8" fillId="0" borderId="0" xfId="0" applyFont="1" applyFill="1"/>
    <xf numFmtId="0" fontId="7" fillId="9" borderId="17" xfId="0" applyFont="1" applyFill="1" applyBorder="1" applyAlignment="1" applyProtection="1"/>
    <xf numFmtId="0" fontId="8" fillId="5" borderId="6" xfId="0" applyFont="1" applyFill="1" applyBorder="1" applyAlignment="1" applyProtection="1">
      <alignment horizontal="justify" vertical="top"/>
    </xf>
    <xf numFmtId="0" fontId="9" fillId="0" borderId="6" xfId="0" applyFont="1" applyBorder="1" applyAlignment="1" applyProtection="1">
      <alignment horizontal="justify" vertical="top"/>
    </xf>
    <xf numFmtId="164" fontId="8" fillId="0" borderId="6" xfId="0" applyNumberFormat="1" applyFont="1" applyBorder="1" applyAlignment="1" applyProtection="1">
      <alignment horizontal="justify" vertical="top"/>
    </xf>
    <xf numFmtId="0" fontId="8" fillId="5" borderId="0" xfId="0" applyFont="1" applyFill="1" applyBorder="1" applyAlignment="1" applyProtection="1">
      <alignment horizontal="justify" vertical="top"/>
    </xf>
    <xf numFmtId="0" fontId="8" fillId="7" borderId="0" xfId="0" applyFont="1" applyFill="1" applyBorder="1" applyAlignment="1" applyProtection="1">
      <alignment horizontal="justify" vertical="top"/>
    </xf>
    <xf numFmtId="0" fontId="8" fillId="0" borderId="0" xfId="0" applyFont="1" applyBorder="1" applyAlignment="1" applyProtection="1">
      <alignment horizontal="justify" vertical="top"/>
    </xf>
    <xf numFmtId="0" fontId="8" fillId="0" borderId="19" xfId="0" applyFont="1" applyFill="1" applyBorder="1" applyProtection="1">
      <protection locked="0"/>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2" fillId="5" borderId="6"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2" fillId="0" borderId="10" xfId="0" applyFont="1" applyFill="1" applyBorder="1" applyAlignment="1" applyProtection="1">
      <alignment horizontal="center"/>
    </xf>
    <xf numFmtId="0" fontId="2" fillId="0" borderId="15"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0" xfId="0" applyFont="1" applyFill="1" applyBorder="1" applyAlignment="1" applyProtection="1">
      <alignment vertical="center" wrapText="1"/>
    </xf>
    <xf numFmtId="0" fontId="8" fillId="0" borderId="3" xfId="0" applyFont="1" applyFill="1" applyBorder="1" applyAlignment="1" applyProtection="1">
      <alignment horizontal="justify" vertical="top" wrapText="1"/>
    </xf>
    <xf numFmtId="164" fontId="8" fillId="0" borderId="6" xfId="0" applyNumberFormat="1" applyFont="1" applyFill="1" applyBorder="1" applyAlignment="1" applyProtection="1">
      <alignment horizontal="justify" vertical="top"/>
    </xf>
    <xf numFmtId="0" fontId="8" fillId="5" borderId="5" xfId="0" applyFont="1" applyFill="1" applyBorder="1" applyAlignment="1" applyProtection="1">
      <alignment horizontal="justify" vertical="top"/>
    </xf>
    <xf numFmtId="0" fontId="9" fillId="5" borderId="0" xfId="0" applyFont="1" applyFill="1" applyBorder="1" applyAlignment="1" applyProtection="1">
      <alignment vertical="top"/>
    </xf>
    <xf numFmtId="0" fontId="9" fillId="5" borderId="10" xfId="0" applyFont="1" applyFill="1" applyBorder="1" applyAlignment="1" applyProtection="1">
      <alignment vertical="top"/>
    </xf>
    <xf numFmtId="0" fontId="0" fillId="0" borderId="0" xfId="0" applyAlignment="1" applyProtection="1">
      <alignment horizontal="left" vertical="top" wrapText="1"/>
    </xf>
    <xf numFmtId="0" fontId="14" fillId="0" borderId="0" xfId="0" applyFont="1" applyFill="1" applyAlignment="1" applyProtection="1">
      <alignment horizontal="center"/>
    </xf>
    <xf numFmtId="1" fontId="1" fillId="0" borderId="6" xfId="0" applyNumberFormat="1" applyFont="1" applyBorder="1" applyAlignment="1" applyProtection="1">
      <alignment vertical="center"/>
    </xf>
    <xf numFmtId="0" fontId="1" fillId="0" borderId="6" xfId="0" applyFont="1" applyFill="1" applyBorder="1" applyAlignment="1" applyProtection="1"/>
    <xf numFmtId="1" fontId="1" fillId="0" borderId="6" xfId="0" applyNumberFormat="1" applyFont="1" applyFill="1" applyBorder="1" applyAlignment="1" applyProtection="1"/>
    <xf numFmtId="0" fontId="1" fillId="2" borderId="6" xfId="0" applyFont="1" applyFill="1" applyBorder="1" applyAlignment="1" applyProtection="1">
      <alignment horizontal="center" vertical="center"/>
    </xf>
    <xf numFmtId="0" fontId="2" fillId="4" borderId="6" xfId="0" applyFont="1" applyFill="1" applyBorder="1" applyProtection="1"/>
    <xf numFmtId="0" fontId="14" fillId="5" borderId="7" xfId="0" applyFont="1" applyFill="1" applyBorder="1" applyAlignment="1" applyProtection="1">
      <alignment horizontal="center" vertical="center"/>
    </xf>
    <xf numFmtId="0" fontId="2" fillId="0" borderId="0" xfId="0" applyFont="1" applyFill="1" applyBorder="1" applyAlignment="1" applyProtection="1">
      <alignment horizontal="left" indent="1"/>
    </xf>
    <xf numFmtId="1" fontId="1" fillId="0" borderId="0" xfId="0" applyNumberFormat="1" applyFont="1" applyFill="1" applyBorder="1" applyAlignment="1" applyProtection="1"/>
    <xf numFmtId="1" fontId="2" fillId="0" borderId="0" xfId="0" applyNumberFormat="1" applyFont="1" applyFill="1" applyBorder="1" applyAlignment="1" applyProtection="1"/>
    <xf numFmtId="10" fontId="2" fillId="0" borderId="3" xfId="0" applyNumberFormat="1" applyFont="1" applyFill="1" applyBorder="1" applyAlignment="1" applyProtection="1">
      <alignment vertical="center" wrapText="1"/>
    </xf>
    <xf numFmtId="0" fontId="2" fillId="0" borderId="0" xfId="0" applyFont="1" applyBorder="1" applyAlignment="1" applyProtection="1">
      <alignment horizontal="justify" vertical="center" wrapText="1"/>
    </xf>
    <xf numFmtId="0" fontId="8" fillId="0" borderId="3" xfId="0" applyFont="1" applyFill="1" applyBorder="1" applyAlignment="1" applyProtection="1">
      <alignment horizontal="justify" vertical="top" wrapText="1"/>
    </xf>
    <xf numFmtId="0" fontId="2" fillId="9" borderId="0" xfId="0" applyFont="1" applyFill="1" applyBorder="1" applyAlignment="1" applyProtection="1"/>
    <xf numFmtId="0" fontId="14" fillId="5" borderId="17"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2" xfId="0" applyFont="1" applyFill="1" applyBorder="1" applyAlignment="1" applyProtection="1">
      <alignment horizontal="center"/>
    </xf>
    <xf numFmtId="0" fontId="14" fillId="2" borderId="6" xfId="0" applyFont="1" applyFill="1" applyBorder="1" applyAlignment="1" applyProtection="1">
      <alignment horizontal="center"/>
    </xf>
    <xf numFmtId="0" fontId="7" fillId="2" borderId="6" xfId="0" applyFont="1" applyFill="1" applyBorder="1" applyAlignment="1" applyProtection="1">
      <alignment horizontal="center"/>
    </xf>
    <xf numFmtId="165" fontId="2" fillId="6" borderId="6" xfId="0" applyNumberFormat="1" applyFont="1" applyFill="1" applyBorder="1" applyAlignment="1" applyProtection="1"/>
    <xf numFmtId="0" fontId="2" fillId="2" borderId="6"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3" borderId="6" xfId="0" applyFont="1" applyFill="1" applyBorder="1" applyAlignment="1" applyProtection="1">
      <alignment horizontal="center"/>
    </xf>
    <xf numFmtId="165" fontId="2" fillId="3" borderId="6" xfId="0" applyNumberFormat="1" applyFont="1" applyFill="1" applyBorder="1" applyAlignment="1" applyProtection="1">
      <alignment horizontal="right"/>
    </xf>
    <xf numFmtId="0" fontId="2" fillId="3" borderId="6" xfId="0" applyFont="1" applyFill="1" applyBorder="1" applyAlignment="1" applyProtection="1">
      <alignment horizontal="right"/>
    </xf>
    <xf numFmtId="14" fontId="2" fillId="0" borderId="0" xfId="0" applyNumberFormat="1" applyFont="1" applyBorder="1" applyAlignment="1" applyProtection="1">
      <alignment horizontal="left"/>
    </xf>
    <xf numFmtId="0" fontId="14" fillId="0" borderId="0" xfId="0" applyFont="1" applyFill="1" applyAlignment="1" applyProtection="1">
      <alignment horizontal="center"/>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2" fillId="0" borderId="6" xfId="0" applyFont="1" applyBorder="1" applyAlignment="1" applyProtection="1"/>
    <xf numFmtId="0" fontId="27" fillId="0" borderId="0" xfId="2"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8" fillId="0" borderId="3" xfId="0" applyFont="1" applyFill="1" applyBorder="1" applyAlignment="1" applyProtection="1">
      <alignment horizontal="justify" vertical="top" wrapText="1"/>
    </xf>
    <xf numFmtId="0" fontId="8" fillId="0" borderId="0" xfId="0" applyFont="1" applyAlignment="1">
      <alignment horizontal="center"/>
    </xf>
    <xf numFmtId="0" fontId="2" fillId="4" borderId="6" xfId="0" applyFont="1" applyFill="1" applyBorder="1" applyAlignment="1" applyProtection="1"/>
    <xf numFmtId="0" fontId="1" fillId="2" borderId="14" xfId="0" applyFont="1" applyFill="1" applyBorder="1" applyAlignment="1" applyProtection="1">
      <alignment horizontal="center" vertical="center"/>
    </xf>
    <xf numFmtId="0" fontId="2" fillId="2" borderId="6" xfId="0" applyFont="1" applyFill="1" applyBorder="1" applyAlignment="1" applyProtection="1">
      <alignment horizontal="center"/>
      <protection locked="0"/>
    </xf>
    <xf numFmtId="0" fontId="9" fillId="0" borderId="0" xfId="0" applyFont="1" applyBorder="1" applyAlignment="1" applyProtection="1">
      <alignment horizontal="center" vertical="center" wrapText="1"/>
    </xf>
    <xf numFmtId="164" fontId="8" fillId="0" borderId="0" xfId="0" applyNumberFormat="1" applyFont="1" applyBorder="1" applyAlignment="1" applyProtection="1">
      <alignment horizontal="center" vertical="center" wrapText="1"/>
    </xf>
    <xf numFmtId="0" fontId="8" fillId="6" borderId="6" xfId="0" applyFont="1" applyFill="1" applyBorder="1" applyAlignment="1" applyProtection="1">
      <alignment horizontal="left"/>
      <protection locked="0"/>
    </xf>
    <xf numFmtId="0" fontId="8" fillId="9" borderId="0" xfId="0" applyFont="1" applyFill="1" applyBorder="1" applyAlignment="1" applyProtection="1"/>
    <xf numFmtId="0" fontId="9" fillId="0" borderId="0" xfId="0" applyFont="1" applyAlignment="1" applyProtection="1">
      <alignment horizontal="right"/>
    </xf>
    <xf numFmtId="9" fontId="8" fillId="6" borderId="6" xfId="4" applyFont="1" applyFill="1" applyBorder="1" applyAlignment="1" applyProtection="1"/>
    <xf numFmtId="0" fontId="8" fillId="5" borderId="0" xfId="0" quotePrefix="1" applyFont="1" applyFill="1" applyBorder="1" applyAlignment="1" applyProtection="1">
      <alignment horizontal="center" vertical="center"/>
    </xf>
    <xf numFmtId="9" fontId="8" fillId="5" borderId="0" xfId="0" quotePrefix="1" applyNumberFormat="1" applyFont="1" applyFill="1" applyBorder="1" applyAlignment="1" applyProtection="1">
      <alignment horizontal="left" vertical="center"/>
    </xf>
    <xf numFmtId="9" fontId="8" fillId="0" borderId="0" xfId="4" applyFont="1" applyAlignment="1" applyProtection="1"/>
    <xf numFmtId="9" fontId="8" fillId="0" borderId="1" xfId="4" applyFont="1" applyBorder="1" applyProtection="1"/>
    <xf numFmtId="9" fontId="8" fillId="0" borderId="0" xfId="4" applyFont="1" applyProtection="1"/>
    <xf numFmtId="0" fontId="25" fillId="0" borderId="0" xfId="0" applyFont="1" applyBorder="1" applyAlignment="1" applyProtection="1"/>
    <xf numFmtId="0" fontId="2" fillId="0" borderId="18" xfId="0" applyFont="1" applyBorder="1" applyAlignment="1" applyProtection="1"/>
    <xf numFmtId="0" fontId="25" fillId="0" borderId="18" xfId="0" applyFont="1" applyBorder="1" applyAlignment="1" applyProtection="1"/>
    <xf numFmtId="0" fontId="2" fillId="0" borderId="17" xfId="0" applyFont="1" applyBorder="1" applyAlignment="1" applyProtection="1"/>
    <xf numFmtId="0" fontId="25" fillId="0" borderId="17" xfId="0" applyFont="1" applyBorder="1" applyAlignment="1" applyProtection="1"/>
    <xf numFmtId="9" fontId="1" fillId="5" borderId="0" xfId="4" applyFont="1" applyFill="1" applyBorder="1" applyProtection="1"/>
    <xf numFmtId="0" fontId="1" fillId="5" borderId="0" xfId="0" applyFont="1" applyFill="1" applyBorder="1" applyAlignment="1" applyProtection="1">
      <alignment horizontal="right"/>
    </xf>
    <xf numFmtId="0" fontId="13"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2" fillId="0" borderId="0" xfId="0" applyFont="1" applyFill="1" applyBorder="1" applyAlignment="1" applyProtection="1">
      <alignment horizontal="left" wrapText="1"/>
    </xf>
    <xf numFmtId="0" fontId="2" fillId="5" borderId="0" xfId="0" applyFont="1" applyFill="1" applyBorder="1" applyAlignment="1" applyProtection="1">
      <alignment horizontal="center"/>
    </xf>
    <xf numFmtId="0" fontId="13" fillId="5" borderId="0" xfId="0" applyFont="1" applyFill="1" applyBorder="1" applyAlignment="1" applyProtection="1">
      <alignment horizontal="center"/>
    </xf>
    <xf numFmtId="0" fontId="9" fillId="0" borderId="0" xfId="0" applyFont="1" applyBorder="1" applyAlignment="1" applyProtection="1">
      <alignment horizontal="center"/>
    </xf>
    <xf numFmtId="0" fontId="8" fillId="0" borderId="3" xfId="0" applyFont="1" applyFill="1" applyBorder="1" applyAlignment="1" applyProtection="1">
      <alignment horizontal="justify" vertical="top" wrapText="1"/>
    </xf>
    <xf numFmtId="0" fontId="8" fillId="0" borderId="4" xfId="0" applyFont="1" applyBorder="1" applyAlignment="1" applyProtection="1">
      <alignment horizontal="left"/>
    </xf>
    <xf numFmtId="0" fontId="8" fillId="0" borderId="0" xfId="0" applyFont="1" applyFill="1" applyAlignment="1" applyProtection="1">
      <alignment horizontal="left" wrapText="1"/>
    </xf>
    <xf numFmtId="0" fontId="8" fillId="0" borderId="0" xfId="0" applyFont="1" applyAlignment="1" applyProtection="1">
      <alignment horizontal="center"/>
    </xf>
    <xf numFmtId="0" fontId="2" fillId="5" borderId="6" xfId="0" applyFont="1" applyFill="1" applyBorder="1" applyAlignment="1" applyProtection="1">
      <alignment horizontal="center" textRotation="90"/>
    </xf>
    <xf numFmtId="0" fontId="1" fillId="0" borderId="0" xfId="0" applyFont="1" applyFill="1" applyBorder="1" applyAlignment="1" applyProtection="1">
      <alignment horizontal="center"/>
    </xf>
    <xf numFmtId="0" fontId="2" fillId="5" borderId="0" xfId="0" applyFont="1" applyFill="1" applyBorder="1" applyAlignment="1" applyProtection="1">
      <alignment horizontal="center"/>
    </xf>
    <xf numFmtId="0" fontId="1" fillId="5" borderId="0" xfId="0" applyFont="1" applyFill="1" applyBorder="1" applyAlignment="1" applyProtection="1">
      <alignment horizontal="center"/>
    </xf>
    <xf numFmtId="0" fontId="3" fillId="0" borderId="0" xfId="0" applyFont="1" applyBorder="1" applyAlignment="1" applyProtection="1">
      <alignment horizontal="justify"/>
    </xf>
    <xf numFmtId="0" fontId="2" fillId="4" borderId="6" xfId="0" applyFont="1" applyFill="1" applyBorder="1" applyAlignment="1" applyProtection="1">
      <protection locked="0"/>
    </xf>
    <xf numFmtId="0" fontId="3" fillId="0" borderId="0" xfId="0" applyFont="1" applyBorder="1" applyAlignment="1" applyProtection="1">
      <alignment horizontal="justify"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xf>
    <xf numFmtId="0" fontId="2" fillId="0" borderId="4" xfId="0" applyFont="1" applyBorder="1" applyAlignment="1" applyProtection="1">
      <alignment horizontal="left"/>
    </xf>
    <xf numFmtId="0" fontId="13" fillId="5"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12" xfId="0" applyFont="1" applyFill="1" applyBorder="1" applyAlignment="1" applyProtection="1">
      <alignment horizontal="center"/>
    </xf>
    <xf numFmtId="0" fontId="1" fillId="0" borderId="0" xfId="0" applyFont="1" applyFill="1" applyBorder="1" applyAlignment="1" applyProtection="1">
      <alignment horizontal="center"/>
    </xf>
    <xf numFmtId="0" fontId="2" fillId="5" borderId="0" xfId="0" applyFont="1" applyFill="1" applyBorder="1" applyAlignment="1" applyProtection="1">
      <alignment horizontal="center"/>
    </xf>
    <xf numFmtId="0" fontId="1" fillId="5" borderId="0" xfId="0" applyFont="1" applyFill="1" applyBorder="1" applyAlignment="1" applyProtection="1">
      <alignment horizontal="center"/>
    </xf>
    <xf numFmtId="0" fontId="2"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8" xfId="0" applyFont="1" applyFill="1" applyBorder="1" applyAlignment="1" applyProtection="1">
      <alignment horizontal="left" vertical="center"/>
    </xf>
    <xf numFmtId="0" fontId="2" fillId="0" borderId="2" xfId="0" applyFont="1" applyFill="1" applyBorder="1" applyAlignment="1" applyProtection="1"/>
    <xf numFmtId="0" fontId="1" fillId="2" borderId="1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indent="2"/>
    </xf>
    <xf numFmtId="0" fontId="0" fillId="5" borderId="8" xfId="0"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0" borderId="0" xfId="0" applyFont="1" applyFill="1" applyBorder="1" applyAlignment="1" applyProtection="1">
      <alignment horizontal="center"/>
    </xf>
    <xf numFmtId="0" fontId="14" fillId="5" borderId="11"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 fillId="0" borderId="5" xfId="0" applyFont="1" applyBorder="1" applyAlignment="1" applyProtection="1">
      <alignment vertical="center"/>
    </xf>
    <xf numFmtId="0" fontId="2" fillId="2" borderId="6" xfId="0" applyFont="1" applyFill="1" applyBorder="1" applyAlignment="1" applyProtection="1">
      <alignment horizontal="center"/>
    </xf>
    <xf numFmtId="0" fontId="8" fillId="6" borderId="6" xfId="0" applyFont="1" applyFill="1" applyBorder="1" applyAlignment="1" applyProtection="1">
      <alignment horizontal="left"/>
    </xf>
    <xf numFmtId="0" fontId="8" fillId="2" borderId="0" xfId="0" applyFont="1" applyFill="1" applyProtection="1"/>
    <xf numFmtId="2" fontId="8" fillId="0" borderId="0" xfId="0" applyNumberFormat="1" applyFont="1" applyAlignment="1" applyProtection="1">
      <alignment horizontal="left"/>
    </xf>
    <xf numFmtId="0" fontId="9" fillId="0" borderId="6" xfId="0" applyFont="1" applyBorder="1" applyAlignment="1" applyProtection="1">
      <alignment horizontal="center"/>
    </xf>
    <xf numFmtId="2" fontId="8" fillId="3" borderId="6" xfId="0" applyNumberFormat="1" applyFont="1" applyFill="1" applyBorder="1" applyProtection="1"/>
    <xf numFmtId="0" fontId="8" fillId="9" borderId="0" xfId="0" applyFont="1" applyFill="1" applyAlignment="1" applyProtection="1">
      <alignment horizontal="left"/>
    </xf>
    <xf numFmtId="9" fontId="8" fillId="6" borderId="6" xfId="4" applyFont="1" applyFill="1" applyBorder="1" applyAlignment="1" applyProtection="1">
      <protection locked="0"/>
    </xf>
    <xf numFmtId="0" fontId="2" fillId="0" borderId="0" xfId="0" applyFont="1" applyFill="1" applyBorder="1" applyAlignment="1" applyProtection="1">
      <alignment horizontal="left"/>
    </xf>
    <xf numFmtId="0" fontId="2" fillId="4" borderId="2" xfId="0" applyFont="1" applyFill="1" applyBorder="1" applyAlignment="1" applyProtection="1">
      <alignment horizontal="left"/>
    </xf>
    <xf numFmtId="9" fontId="2" fillId="0" borderId="0" xfId="0" quotePrefix="1" applyNumberFormat="1" applyFont="1" applyFill="1" applyBorder="1" applyAlignment="1" applyProtection="1">
      <alignment vertical="center" wrapText="1"/>
    </xf>
    <xf numFmtId="10" fontId="2" fillId="0" borderId="0" xfId="0" quotePrefix="1" applyNumberFormat="1" applyFont="1" applyFill="1" applyBorder="1" applyAlignment="1" applyProtection="1">
      <alignment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24" fillId="0" borderId="0" xfId="0" applyFont="1" applyFill="1" applyAlignment="1" applyProtection="1">
      <alignment horizontal="justify" vertical="top" wrapText="1"/>
    </xf>
    <xf numFmtId="0" fontId="0" fillId="0" borderId="0" xfId="0" applyFont="1" applyFill="1" applyBorder="1" applyAlignment="1" applyProtection="1">
      <alignment horizontal="center"/>
    </xf>
    <xf numFmtId="0" fontId="2" fillId="5" borderId="0" xfId="0" applyFont="1" applyFill="1" applyBorder="1" applyAlignment="1" applyProtection="1">
      <alignment horizontal="center"/>
    </xf>
    <xf numFmtId="0" fontId="1" fillId="0" borderId="0" xfId="0" applyFont="1" applyBorder="1" applyProtection="1"/>
    <xf numFmtId="0" fontId="2" fillId="4" borderId="0" xfId="0" applyFont="1" applyFill="1" applyBorder="1" applyAlignment="1" applyProtection="1">
      <protection locked="0"/>
    </xf>
    <xf numFmtId="0" fontId="1" fillId="0" borderId="0" xfId="0" applyFont="1" applyBorder="1" applyAlignment="1" applyProtection="1">
      <alignment horizontal="center" wrapText="1"/>
    </xf>
    <xf numFmtId="0" fontId="2" fillId="2" borderId="5" xfId="0" applyFont="1" applyFill="1" applyBorder="1" applyAlignment="1" applyProtection="1">
      <protection locked="0"/>
    </xf>
    <xf numFmtId="0" fontId="1" fillId="5" borderId="0" xfId="0" applyNumberFormat="1"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2" fillId="5"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 fillId="5" borderId="0" xfId="0" applyFont="1" applyFill="1" applyBorder="1" applyAlignment="1" applyProtection="1">
      <alignment horizontal="center"/>
    </xf>
    <xf numFmtId="0" fontId="2" fillId="5" borderId="6" xfId="0" applyFont="1" applyFill="1" applyBorder="1" applyAlignment="1" applyProtection="1">
      <alignment horizontal="center"/>
    </xf>
    <xf numFmtId="0" fontId="8" fillId="0" borderId="3" xfId="0" applyFont="1" applyFill="1" applyBorder="1" applyAlignment="1" applyProtection="1">
      <alignment horizontal="justify" vertical="top" wrapText="1"/>
    </xf>
    <xf numFmtId="0" fontId="2" fillId="5" borderId="0" xfId="0" applyFont="1" applyFill="1" applyBorder="1" applyAlignment="1" applyProtection="1">
      <alignment horizontal="center"/>
    </xf>
    <xf numFmtId="0" fontId="2" fillId="5" borderId="5" xfId="0" applyFont="1" applyFill="1" applyBorder="1" applyAlignment="1" applyProtection="1">
      <alignment horizontal="center"/>
    </xf>
    <xf numFmtId="0" fontId="2" fillId="5" borderId="21" xfId="0" applyFont="1" applyFill="1" applyBorder="1" applyAlignment="1" applyProtection="1">
      <alignment horizontal="center"/>
    </xf>
    <xf numFmtId="0" fontId="1" fillId="5" borderId="22" xfId="0" applyFont="1" applyFill="1" applyBorder="1" applyAlignment="1" applyProtection="1">
      <alignment horizontal="center"/>
    </xf>
    <xf numFmtId="0" fontId="25" fillId="0" borderId="0" xfId="0" applyFont="1" applyBorder="1" applyAlignment="1" applyProtection="1">
      <alignment horizontal="left"/>
    </xf>
    <xf numFmtId="0" fontId="1" fillId="0" borderId="0" xfId="0" applyFont="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10" fontId="2" fillId="0" borderId="0" xfId="0" quotePrefix="1" applyNumberFormat="1" applyFont="1" applyFill="1" applyBorder="1" applyAlignment="1" applyProtection="1">
      <alignment horizontal="left" vertical="center" wrapText="1"/>
    </xf>
    <xf numFmtId="10" fontId="2" fillId="0" borderId="0" xfId="0" applyNumberFormat="1" applyFont="1" applyFill="1" applyBorder="1" applyAlignment="1" applyProtection="1">
      <alignment horizontal="left" vertical="center" wrapText="1"/>
    </xf>
    <xf numFmtId="10" fontId="2" fillId="0" borderId="6" xfId="0" quotePrefix="1" applyNumberFormat="1" applyFont="1" applyFill="1" applyBorder="1" applyAlignment="1" applyProtection="1">
      <alignment horizontal="left" vertical="center" wrapText="1"/>
    </xf>
    <xf numFmtId="10" fontId="2" fillId="0" borderId="6" xfId="0" applyNumberFormat="1" applyFont="1" applyFill="1" applyBorder="1" applyAlignment="1" applyProtection="1">
      <alignment horizontal="left" vertical="center" wrapText="1"/>
    </xf>
    <xf numFmtId="0" fontId="2" fillId="0" borderId="0" xfId="0" quotePrefix="1" applyFont="1" applyFill="1" applyBorder="1" applyAlignment="1" applyProtection="1">
      <alignment vertical="center" wrapText="1"/>
    </xf>
    <xf numFmtId="0" fontId="2" fillId="0" borderId="18" xfId="0" quotePrefix="1" applyFont="1" applyFill="1" applyBorder="1" applyAlignment="1" applyProtection="1">
      <alignment vertical="center" wrapText="1"/>
    </xf>
    <xf numFmtId="0" fontId="2" fillId="0" borderId="13" xfId="0" quotePrefix="1" applyFont="1" applyFill="1" applyBorder="1" applyAlignment="1" applyProtection="1">
      <alignment vertical="center" wrapText="1"/>
    </xf>
    <xf numFmtId="0" fontId="34" fillId="0" borderId="0" xfId="0" applyFont="1" applyBorder="1" applyAlignment="1" applyProtection="1">
      <alignment vertical="center" wrapText="1"/>
    </xf>
    <xf numFmtId="0" fontId="35" fillId="0" borderId="0" xfId="0" applyFont="1" applyBorder="1" applyAlignment="1" applyProtection="1">
      <alignment vertical="center" wrapText="1"/>
    </xf>
    <xf numFmtId="0" fontId="33" fillId="0" borderId="0" xfId="0" applyFont="1" applyBorder="1" applyAlignment="1" applyProtection="1">
      <alignment vertical="center" wrapText="1"/>
    </xf>
    <xf numFmtId="0" fontId="33" fillId="0" borderId="0" xfId="0" applyFont="1" applyBorder="1" applyAlignment="1" applyProtection="1">
      <alignment horizontal="justify" vertical="center" wrapText="1"/>
    </xf>
    <xf numFmtId="0" fontId="28" fillId="0" borderId="0" xfId="0" applyFont="1" applyBorder="1" applyAlignment="1" applyProtection="1">
      <alignment vertical="center" wrapText="1"/>
    </xf>
    <xf numFmtId="0" fontId="32"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31" fillId="0" borderId="0" xfId="0" applyFont="1" applyBorder="1" applyAlignment="1" applyProtection="1">
      <alignment horizontal="justify" vertical="center" wrapText="1"/>
    </xf>
    <xf numFmtId="0" fontId="29" fillId="0" borderId="0" xfId="0" applyFont="1" applyBorder="1" applyAlignment="1" applyProtection="1">
      <alignment vertical="center" wrapText="1"/>
    </xf>
    <xf numFmtId="0" fontId="30" fillId="0" borderId="0" xfId="0" applyFont="1" applyBorder="1" applyAlignment="1" applyProtection="1">
      <alignment horizontal="justify" vertical="center" wrapText="1"/>
    </xf>
    <xf numFmtId="0" fontId="30" fillId="0" borderId="0" xfId="0" applyFont="1" applyBorder="1" applyAlignment="1" applyProtection="1">
      <alignment horizontal="justify" vertical="center"/>
    </xf>
    <xf numFmtId="0" fontId="1" fillId="0" borderId="6" xfId="0" applyFont="1" applyFill="1" applyBorder="1" applyAlignment="1" applyProtection="1">
      <alignment vertical="center"/>
    </xf>
    <xf numFmtId="1" fontId="1" fillId="0" borderId="6" xfId="0" applyNumberFormat="1" applyFont="1" applyFill="1" applyBorder="1" applyAlignment="1" applyProtection="1">
      <alignment vertical="center"/>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2" fillId="0" borderId="1" xfId="0" applyFont="1" applyFill="1" applyBorder="1" applyProtection="1"/>
    <xf numFmtId="0" fontId="2" fillId="4" borderId="2" xfId="0" applyFont="1" applyFill="1" applyBorder="1" applyAlignment="1" applyProtection="1">
      <alignment horizontal="left"/>
      <protection locked="0"/>
    </xf>
    <xf numFmtId="0" fontId="2" fillId="4" borderId="2" xfId="0" applyFont="1" applyFill="1" applyBorder="1" applyAlignment="1" applyProtection="1">
      <alignment horizontal="right"/>
      <protection locked="0"/>
    </xf>
    <xf numFmtId="3" fontId="6" fillId="3" borderId="6" xfId="2" applyNumberFormat="1" applyFont="1" applyFill="1" applyBorder="1" applyAlignment="1" applyProtection="1">
      <alignment horizontal="center" vertical="center"/>
      <protection locked="0"/>
    </xf>
    <xf numFmtId="3" fontId="6" fillId="3" borderId="6" xfId="2" applyNumberFormat="1" applyFont="1" applyFill="1" applyBorder="1" applyAlignment="1" applyProtection="1">
      <alignment horizontal="center" vertical="center"/>
    </xf>
    <xf numFmtId="0" fontId="2" fillId="3" borderId="6" xfId="0" applyFont="1" applyFill="1" applyBorder="1" applyAlignment="1" applyProtection="1"/>
    <xf numFmtId="0" fontId="3" fillId="0" borderId="0" xfId="0" applyFont="1" applyBorder="1" applyAlignment="1" applyProtection="1">
      <alignment horizontal="justify" vertical="center" wrapText="1"/>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2" fillId="0" borderId="4" xfId="0" applyFont="1" applyFill="1" applyBorder="1" applyAlignment="1" applyProtection="1">
      <alignment horizontal="left"/>
    </xf>
    <xf numFmtId="0" fontId="13"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1" fillId="9" borderId="6" xfId="0" applyFont="1" applyFill="1" applyBorder="1" applyAlignment="1" applyProtection="1">
      <alignment horizontal="center" vertical="center"/>
    </xf>
    <xf numFmtId="0" fontId="1" fillId="0" borderId="0" xfId="0" applyFont="1" applyBorder="1" applyAlignment="1" applyProtection="1">
      <alignment horizontal="center"/>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6" xfId="0" applyFont="1" applyBorder="1" applyAlignment="1" applyProtection="1">
      <alignment horizontal="center" vertical="center"/>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0" fontId="1" fillId="5"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4" fillId="0" borderId="6" xfId="0" applyFont="1" applyBorder="1" applyAlignment="1" applyProtection="1">
      <alignment horizontal="center" vertical="center"/>
    </xf>
    <xf numFmtId="0" fontId="2" fillId="11" borderId="6" xfId="0" applyFont="1" applyFill="1" applyBorder="1" applyAlignment="1" applyProtection="1">
      <alignment horizontal="left" indent="1"/>
    </xf>
    <xf numFmtId="1" fontId="2" fillId="0" borderId="6" xfId="0" applyNumberFormat="1" applyFont="1" applyFill="1" applyBorder="1" applyAlignment="1" applyProtection="1">
      <alignment vertical="center"/>
    </xf>
    <xf numFmtId="1" fontId="2" fillId="0" borderId="14" xfId="0" applyNumberFormat="1" applyFont="1" applyFill="1" applyBorder="1" applyAlignment="1" applyProtection="1">
      <alignment vertical="center"/>
    </xf>
    <xf numFmtId="0" fontId="2" fillId="4" borderId="2" xfId="0" applyFont="1" applyFill="1" applyBorder="1" applyAlignment="1" applyProtection="1">
      <alignment horizontal="right"/>
    </xf>
    <xf numFmtId="0" fontId="17" fillId="0" borderId="0" xfId="1" applyFill="1" applyAlignment="1" applyProtection="1">
      <alignment vertical="top"/>
    </xf>
    <xf numFmtId="0" fontId="8" fillId="0" borderId="0" xfId="1" applyFont="1" applyFill="1" applyAlignment="1" applyProtection="1">
      <alignment vertical="top"/>
    </xf>
    <xf numFmtId="0" fontId="8" fillId="0" borderId="0" xfId="1" applyFont="1" applyFill="1" applyAlignment="1" applyProtection="1">
      <alignment vertical="top" wrapText="1"/>
    </xf>
    <xf numFmtId="0" fontId="21" fillId="0" borderId="0" xfId="1" applyFont="1" applyFill="1" applyAlignment="1" applyProtection="1">
      <alignment horizontal="justify" vertical="top" wrapText="1"/>
    </xf>
    <xf numFmtId="0" fontId="23" fillId="0" borderId="0" xfId="1" quotePrefix="1" applyFont="1" applyFill="1" applyAlignment="1" applyProtection="1">
      <alignment horizontal="left" vertical="top"/>
    </xf>
    <xf numFmtId="0" fontId="21" fillId="0" borderId="0" xfId="1" applyFont="1" applyFill="1" applyAlignment="1" applyProtection="1">
      <alignment vertical="top"/>
    </xf>
    <xf numFmtId="0" fontId="23" fillId="0" borderId="0" xfId="1" applyFont="1" applyFill="1" applyAlignment="1" applyProtection="1">
      <alignment vertical="top" wrapText="1"/>
    </xf>
    <xf numFmtId="0" fontId="23" fillId="0" borderId="0" xfId="1" applyFont="1" applyFill="1" applyAlignment="1" applyProtection="1">
      <alignment vertical="top"/>
    </xf>
    <xf numFmtId="0" fontId="21" fillId="0" borderId="0" xfId="1" quotePrefix="1" applyFont="1" applyFill="1" applyAlignment="1" applyProtection="1">
      <alignment vertical="top"/>
    </xf>
    <xf numFmtId="0" fontId="10" fillId="0" borderId="0" xfId="1" applyFont="1" applyFill="1" applyAlignment="1" applyProtection="1">
      <alignment vertical="top"/>
    </xf>
    <xf numFmtId="0" fontId="9" fillId="0" borderId="0" xfId="1" applyFont="1" applyFill="1" applyAlignment="1" applyProtection="1">
      <alignment vertical="top"/>
    </xf>
    <xf numFmtId="0" fontId="21" fillId="0" borderId="0" xfId="1" quotePrefix="1" applyFont="1" applyFill="1" applyAlignment="1" applyProtection="1">
      <alignment horizontal="left" vertical="top"/>
    </xf>
    <xf numFmtId="0" fontId="8" fillId="0" borderId="0" xfId="1" applyFont="1" applyFill="1" applyAlignment="1" applyProtection="1">
      <alignment horizontal="justify" vertical="top" wrapText="1"/>
    </xf>
    <xf numFmtId="0" fontId="21" fillId="3" borderId="0" xfId="1" applyFont="1" applyFill="1" applyAlignment="1" applyProtection="1">
      <alignment horizontal="justify" vertical="top" wrapText="1"/>
    </xf>
    <xf numFmtId="0" fontId="21" fillId="2" borderId="0" xfId="1" applyFont="1" applyFill="1" applyAlignment="1" applyProtection="1">
      <alignment horizontal="justify" vertical="top" wrapText="1"/>
    </xf>
    <xf numFmtId="0" fontId="8" fillId="0" borderId="0" xfId="1" applyFont="1" applyFill="1" applyAlignment="1" applyProtection="1">
      <alignment horizontal="left" vertical="top"/>
    </xf>
    <xf numFmtId="0" fontId="17" fillId="0" borderId="0" xfId="1" applyFill="1" applyAlignment="1" applyProtection="1">
      <alignment horizontal="left" vertical="top"/>
    </xf>
    <xf numFmtId="0" fontId="7" fillId="0" borderId="0" xfId="1" quotePrefix="1" applyFont="1" applyFill="1" applyAlignment="1" applyProtection="1">
      <alignment horizontal="left" vertical="top"/>
    </xf>
    <xf numFmtId="0" fontId="2" fillId="4" borderId="0" xfId="0" applyFont="1" applyFill="1" applyBorder="1" applyAlignment="1" applyProtection="1"/>
    <xf numFmtId="0" fontId="2" fillId="2" borderId="5" xfId="0" applyFont="1" applyFill="1" applyBorder="1" applyAlignment="1" applyProtection="1"/>
    <xf numFmtId="0" fontId="0" fillId="0" borderId="6" xfId="0" applyBorder="1" applyAlignment="1" applyProtection="1">
      <alignment horizontal="center"/>
    </xf>
    <xf numFmtId="0" fontId="2" fillId="0" borderId="6" xfId="0" quotePrefix="1" applyNumberFormat="1" applyFont="1" applyFill="1" applyBorder="1" applyAlignment="1" applyProtection="1">
      <alignment vertical="center" wrapText="1"/>
    </xf>
    <xf numFmtId="0" fontId="2" fillId="0" borderId="6" xfId="0" applyFont="1" applyBorder="1" applyAlignment="1" applyProtection="1">
      <alignment horizontal="center"/>
    </xf>
    <xf numFmtId="0" fontId="0" fillId="0" borderId="15" xfId="1" applyFont="1" applyFill="1" applyBorder="1" applyAlignment="1" applyProtection="1">
      <alignment horizontal="center" vertical="top"/>
    </xf>
    <xf numFmtId="0" fontId="17" fillId="0" borderId="15" xfId="1" applyFill="1" applyBorder="1" applyAlignment="1" applyProtection="1">
      <alignment horizontal="center" vertical="top"/>
    </xf>
    <xf numFmtId="0" fontId="18" fillId="0" borderId="0" xfId="1" applyFont="1" applyFill="1" applyAlignment="1" applyProtection="1">
      <alignment horizontal="center" vertical="top"/>
    </xf>
    <xf numFmtId="14" fontId="19" fillId="0" borderId="0" xfId="1" applyNumberFormat="1" applyFont="1" applyFill="1" applyAlignment="1" applyProtection="1">
      <alignment horizontal="center" vertical="top"/>
    </xf>
    <xf numFmtId="0" fontId="18" fillId="0" borderId="1" xfId="1" applyFont="1" applyFill="1" applyBorder="1" applyAlignment="1" applyProtection="1">
      <alignment horizontal="center" vertical="top"/>
    </xf>
    <xf numFmtId="0" fontId="21" fillId="0" borderId="0" xfId="1" applyFont="1" applyFill="1" applyAlignment="1" applyProtection="1">
      <alignment horizontal="justify" vertical="top" wrapText="1"/>
    </xf>
    <xf numFmtId="0" fontId="23" fillId="0" borderId="0" xfId="1" applyFont="1" applyFill="1" applyAlignment="1" applyProtection="1">
      <alignment vertical="top" wrapText="1"/>
    </xf>
    <xf numFmtId="0" fontId="8" fillId="0" borderId="0" xfId="1" applyFont="1" applyFill="1" applyAlignment="1" applyProtection="1">
      <alignment horizontal="justify" vertical="top" wrapText="1"/>
    </xf>
    <xf numFmtId="0" fontId="7" fillId="0" borderId="1" xfId="1" applyFont="1" applyFill="1" applyBorder="1" applyAlignment="1" applyProtection="1">
      <alignment vertical="top" wrapText="1"/>
    </xf>
    <xf numFmtId="0" fontId="17" fillId="0" borderId="1" xfId="1" applyFill="1" applyBorder="1" applyAlignment="1" applyProtection="1">
      <alignment vertical="top" wrapText="1"/>
    </xf>
    <xf numFmtId="0" fontId="1" fillId="0" borderId="1" xfId="0" applyFont="1" applyBorder="1" applyAlignment="1" applyProtection="1">
      <alignment horizontal="center"/>
    </xf>
    <xf numFmtId="0" fontId="3" fillId="0" borderId="0"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1" fillId="0" borderId="0" xfId="0" applyFont="1" applyFill="1" applyBorder="1" applyAlignment="1" applyProtection="1">
      <alignment horizontal="center"/>
    </xf>
    <xf numFmtId="0" fontId="2" fillId="0" borderId="1" xfId="0" applyFont="1" applyBorder="1" applyAlignment="1" applyProtection="1">
      <alignment horizontal="center"/>
    </xf>
    <xf numFmtId="0" fontId="2" fillId="4" borderId="3" xfId="0" applyFont="1" applyFill="1" applyBorder="1" applyAlignment="1" applyProtection="1">
      <alignment horizontal="left"/>
    </xf>
    <xf numFmtId="0" fontId="2" fillId="4" borderId="4" xfId="0" applyFont="1" applyFill="1" applyBorder="1" applyAlignment="1" applyProtection="1">
      <alignment horizontal="left"/>
    </xf>
    <xf numFmtId="0" fontId="2" fillId="4" borderId="5" xfId="0" applyFont="1" applyFill="1" applyBorder="1" applyAlignment="1" applyProtection="1">
      <alignment horizontal="left"/>
    </xf>
    <xf numFmtId="14" fontId="2" fillId="10" borderId="8" xfId="0" applyNumberFormat="1" applyFont="1" applyFill="1" applyBorder="1" applyAlignment="1" applyProtection="1">
      <alignment horizontal="left"/>
    </xf>
    <xf numFmtId="14" fontId="2" fillId="10" borderId="7" xfId="0" applyNumberFormat="1" applyFont="1" applyFill="1" applyBorder="1" applyAlignment="1" applyProtection="1">
      <alignment horizontal="left"/>
    </xf>
    <xf numFmtId="14" fontId="2" fillId="4" borderId="3" xfId="0" applyNumberFormat="1" applyFont="1" applyFill="1" applyBorder="1" applyAlignment="1" applyProtection="1">
      <alignment horizontal="left"/>
    </xf>
    <xf numFmtId="0" fontId="2" fillId="10" borderId="3" xfId="0" applyFont="1" applyFill="1" applyBorder="1" applyAlignment="1" applyProtection="1">
      <alignment horizontal="center"/>
    </xf>
    <xf numFmtId="0" fontId="2" fillId="10" borderId="4" xfId="0" applyFont="1" applyFill="1" applyBorder="1" applyAlignment="1" applyProtection="1">
      <alignment horizontal="center"/>
    </xf>
    <xf numFmtId="0" fontId="2" fillId="10" borderId="5" xfId="0" applyFont="1" applyFill="1" applyBorder="1" applyAlignment="1" applyProtection="1">
      <alignment horizontal="center"/>
    </xf>
    <xf numFmtId="0" fontId="2" fillId="0" borderId="1" xfId="0" applyFont="1" applyFill="1" applyBorder="1" applyAlignment="1" applyProtection="1">
      <alignment horizontal="center"/>
    </xf>
    <xf numFmtId="14" fontId="2" fillId="10" borderId="8" xfId="0" applyNumberFormat="1" applyFont="1" applyFill="1" applyBorder="1" applyAlignment="1" applyProtection="1">
      <alignment horizontal="left"/>
      <protection locked="0"/>
    </xf>
    <xf numFmtId="14" fontId="2" fillId="10" borderId="7"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14" fontId="2" fillId="4" borderId="3" xfId="0" applyNumberFormat="1" applyFont="1" applyFill="1" applyBorder="1" applyAlignment="1" applyProtection="1">
      <alignment horizontal="left"/>
      <protection locked="0"/>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0" fontId="2" fillId="10" borderId="5" xfId="0" applyFont="1" applyFill="1" applyBorder="1" applyAlignment="1" applyProtection="1">
      <alignment horizontal="center"/>
      <protection locked="0"/>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0" fillId="0" borderId="1" xfId="0" applyFont="1" applyFill="1" applyBorder="1" applyAlignment="1" applyProtection="1">
      <alignment horizontal="center"/>
    </xf>
    <xf numFmtId="0" fontId="24" fillId="0" borderId="0" xfId="0" applyFont="1" applyFill="1" applyAlignment="1" applyProtection="1">
      <alignment horizontal="justify" vertical="top" wrapText="1"/>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5" xfId="0" applyFont="1" applyFill="1" applyBorder="1" applyAlignment="1" applyProtection="1">
      <alignment horizontal="left"/>
    </xf>
    <xf numFmtId="14" fontId="2" fillId="0" borderId="3" xfId="0" applyNumberFormat="1" applyFont="1" applyFill="1" applyBorder="1" applyAlignment="1" applyProtection="1">
      <alignment horizontal="left"/>
    </xf>
    <xf numFmtId="14" fontId="2" fillId="0" borderId="5" xfId="0" applyNumberFormat="1" applyFont="1" applyFill="1" applyBorder="1" applyAlignment="1" applyProtection="1">
      <alignment horizontal="left"/>
    </xf>
    <xf numFmtId="49" fontId="2" fillId="0" borderId="3" xfId="0" applyNumberFormat="1" applyFont="1" applyBorder="1" applyAlignment="1" applyProtection="1">
      <alignment horizontal="justify" vertical="top" wrapText="1"/>
      <protection locked="0"/>
    </xf>
    <xf numFmtId="49" fontId="2" fillId="0" borderId="4" xfId="0" applyNumberFormat="1" applyFont="1" applyBorder="1" applyAlignment="1" applyProtection="1">
      <alignment horizontal="justify" vertical="top" wrapText="1"/>
      <protection locked="0"/>
    </xf>
    <xf numFmtId="49" fontId="2" fillId="0" borderId="5" xfId="0" applyNumberFormat="1" applyFont="1" applyBorder="1" applyAlignment="1" applyProtection="1">
      <alignment horizontal="justify" vertical="top" wrapText="1"/>
      <protection locked="0"/>
    </xf>
    <xf numFmtId="0" fontId="3" fillId="0" borderId="0" xfId="0" applyFont="1" applyBorder="1" applyAlignment="1" applyProtection="1">
      <alignment horizontal="justify" vertical="top" wrapText="1"/>
    </xf>
    <xf numFmtId="49" fontId="2" fillId="0" borderId="3" xfId="0" applyNumberFormat="1" applyFont="1" applyBorder="1" applyAlignment="1" applyProtection="1">
      <alignment horizontal="justify" vertical="top" wrapText="1"/>
    </xf>
    <xf numFmtId="49" fontId="2" fillId="0" borderId="4" xfId="0" applyNumberFormat="1" applyFont="1" applyBorder="1" applyAlignment="1" applyProtection="1">
      <alignment horizontal="justify" vertical="top" wrapText="1"/>
    </xf>
    <xf numFmtId="49" fontId="2" fillId="0" borderId="5" xfId="0" applyNumberFormat="1" applyFont="1" applyBorder="1" applyAlignment="1" applyProtection="1">
      <alignment horizontal="justify" vertical="top" wrapText="1"/>
    </xf>
    <xf numFmtId="0" fontId="5" fillId="0" borderId="0" xfId="0" applyFont="1" applyBorder="1" applyAlignment="1" applyProtection="1">
      <alignment horizontal="center"/>
    </xf>
    <xf numFmtId="0" fontId="2" fillId="0" borderId="9"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6" fillId="0" borderId="14"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14" fontId="2" fillId="0" borderId="6" xfId="0" applyNumberFormat="1" applyFont="1" applyBorder="1" applyAlignment="1" applyProtection="1">
      <alignment horizontal="left"/>
    </xf>
    <xf numFmtId="0" fontId="1" fillId="0" borderId="3" xfId="0" applyFont="1" applyFill="1" applyBorder="1" applyAlignment="1" applyProtection="1">
      <alignment horizontal="left"/>
    </xf>
    <xf numFmtId="0" fontId="1" fillId="0" borderId="4"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6" xfId="0" applyFont="1" applyFill="1" applyBorder="1" applyAlignment="1" applyProtection="1">
      <alignment horizontal="left"/>
    </xf>
    <xf numFmtId="14" fontId="2" fillId="0" borderId="3" xfId="0" applyNumberFormat="1" applyFont="1" applyBorder="1" applyAlignment="1" applyProtection="1">
      <alignment horizontal="left"/>
    </xf>
    <xf numFmtId="14" fontId="2" fillId="0" borderId="5" xfId="0" applyNumberFormat="1" applyFont="1" applyBorder="1" applyAlignment="1" applyProtection="1">
      <alignment horizontal="left"/>
    </xf>
    <xf numFmtId="0" fontId="13" fillId="5" borderId="0" xfId="0" applyFont="1" applyFill="1" applyBorder="1" applyAlignment="1" applyProtection="1">
      <alignment horizontal="center"/>
    </xf>
    <xf numFmtId="0" fontId="1" fillId="0" borderId="12" xfId="0" applyFont="1" applyBorder="1" applyAlignment="1" applyProtection="1">
      <alignment horizontal="center" vertical="top" wrapText="1"/>
    </xf>
    <xf numFmtId="0" fontId="2" fillId="5" borderId="2"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0" borderId="6" xfId="0" applyFont="1" applyBorder="1" applyAlignment="1" applyProtection="1">
      <alignment horizontal="right"/>
    </xf>
    <xf numFmtId="0" fontId="1" fillId="0" borderId="6" xfId="0" applyFont="1" applyBorder="1" applyAlignment="1" applyProtection="1">
      <alignment horizontal="righ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justify" vertical="center" wrapText="1"/>
    </xf>
    <xf numFmtId="0" fontId="2" fillId="0" borderId="0" xfId="0" applyFont="1" applyBorder="1" applyAlignment="1" applyProtection="1">
      <alignment horizontal="left" wrapText="1"/>
    </xf>
    <xf numFmtId="0" fontId="1" fillId="9" borderId="6"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2" fillId="0" borderId="4" xfId="0" applyFont="1" applyBorder="1" applyAlignment="1" applyProtection="1">
      <alignment horizontal="center"/>
    </xf>
    <xf numFmtId="0" fontId="2" fillId="0" borderId="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2" fillId="0" borderId="16" xfId="0" applyNumberFormat="1"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3"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2" fillId="0" borderId="4" xfId="0" applyFont="1" applyBorder="1" applyAlignment="1" applyProtection="1">
      <alignment horizontal="center" wrapText="1"/>
    </xf>
    <xf numFmtId="0" fontId="2" fillId="5" borderId="18" xfId="0" applyFont="1" applyFill="1" applyBorder="1" applyAlignment="1" applyProtection="1">
      <alignment horizontal="center" vertical="center"/>
    </xf>
    <xf numFmtId="0" fontId="1" fillId="5" borderId="2"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165" fontId="1" fillId="0" borderId="12" xfId="0" applyNumberFormat="1" applyFont="1" applyFill="1" applyBorder="1" applyAlignment="1" applyProtection="1">
      <alignment horizontal="center" wrapText="1"/>
    </xf>
    <xf numFmtId="0" fontId="3" fillId="0" borderId="15"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Fill="1" applyBorder="1" applyAlignment="1" applyProtection="1">
      <alignment horizontal="left" wrapText="1"/>
    </xf>
    <xf numFmtId="0" fontId="1" fillId="0" borderId="1" xfId="0" applyFont="1" applyFill="1" applyBorder="1" applyAlignment="1" applyProtection="1">
      <alignment horizontal="center"/>
    </xf>
    <xf numFmtId="0" fontId="2" fillId="0" borderId="1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1" fillId="5" borderId="6" xfId="0" applyFont="1" applyFill="1" applyBorder="1" applyAlignment="1" applyProtection="1">
      <alignment horizontal="center" vertical="center"/>
    </xf>
    <xf numFmtId="0" fontId="7" fillId="2" borderId="3"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3" xfId="0" applyFont="1" applyFill="1" applyBorder="1" applyAlignment="1" applyProtection="1">
      <alignment horizontal="center"/>
    </xf>
    <xf numFmtId="0" fontId="7" fillId="2" borderId="5" xfId="0" applyFont="1" applyFill="1" applyBorder="1" applyAlignment="1" applyProtection="1">
      <alignment horizontal="center"/>
    </xf>
    <xf numFmtId="0" fontId="2" fillId="0" borderId="0" xfId="0" applyFont="1" applyBorder="1" applyAlignment="1" applyProtection="1">
      <alignment horizontal="center" wrapText="1"/>
    </xf>
    <xf numFmtId="0" fontId="2" fillId="4" borderId="3" xfId="0" applyFont="1" applyFill="1" applyBorder="1" applyAlignment="1" applyProtection="1">
      <alignment horizontal="center"/>
    </xf>
    <xf numFmtId="0" fontId="2" fillId="4" borderId="5" xfId="0" applyFont="1" applyFill="1" applyBorder="1" applyAlignment="1" applyProtection="1">
      <alignment horizontal="center"/>
    </xf>
    <xf numFmtId="0" fontId="5" fillId="0" borderId="17"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4" borderId="3"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4" borderId="0" xfId="0" applyFont="1" applyFill="1" applyBorder="1" applyAlignment="1" applyProtection="1">
      <alignment horizontal="center"/>
    </xf>
    <xf numFmtId="0" fontId="2" fillId="9" borderId="6" xfId="0" applyFont="1" applyFill="1" applyBorder="1" applyAlignment="1" applyProtection="1">
      <alignment horizontal="justify" vertical="center" wrapText="1"/>
    </xf>
    <xf numFmtId="1" fontId="2" fillId="0" borderId="11" xfId="0" applyNumberFormat="1" applyFont="1" applyFill="1" applyBorder="1" applyAlignment="1" applyProtection="1">
      <alignment horizontal="left" vertical="top" wrapText="1"/>
    </xf>
    <xf numFmtId="1" fontId="2" fillId="0" borderId="12" xfId="0" applyNumberFormat="1" applyFont="1" applyFill="1" applyBorder="1" applyAlignment="1" applyProtection="1">
      <alignment horizontal="left" vertical="top" wrapText="1"/>
    </xf>
    <xf numFmtId="1" fontId="2" fillId="0" borderId="13" xfId="0" applyNumberFormat="1" applyFont="1" applyFill="1" applyBorder="1" applyAlignment="1" applyProtection="1">
      <alignment horizontal="left" vertical="top" wrapText="1"/>
    </xf>
    <xf numFmtId="0" fontId="1" fillId="9" borderId="3" xfId="0" applyFont="1" applyFill="1" applyBorder="1" applyAlignment="1" applyProtection="1">
      <alignment horizontal="center" vertical="center"/>
    </xf>
    <xf numFmtId="0" fontId="1" fillId="9" borderId="5"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9" fillId="0" borderId="0" xfId="0" applyFont="1" applyFill="1" applyBorder="1" applyAlignment="1" applyProtection="1">
      <alignment horizontal="center"/>
    </xf>
    <xf numFmtId="0" fontId="8" fillId="0" borderId="3" xfId="0" applyFont="1" applyFill="1" applyBorder="1" applyAlignment="1" applyProtection="1">
      <alignment horizontal="justify" vertical="top" wrapText="1"/>
    </xf>
    <xf numFmtId="0" fontId="8" fillId="0" borderId="4" xfId="0" applyFont="1" applyFill="1" applyBorder="1" applyAlignment="1" applyProtection="1">
      <alignment horizontal="justify" vertical="top" wrapText="1"/>
    </xf>
    <xf numFmtId="0" fontId="8" fillId="0" borderId="5" xfId="0" applyFont="1" applyFill="1" applyBorder="1" applyAlignment="1" applyProtection="1">
      <alignment horizontal="justify" vertical="top" wrapText="1"/>
    </xf>
    <xf numFmtId="0" fontId="8" fillId="0" borderId="15" xfId="0" applyFont="1" applyBorder="1" applyAlignment="1">
      <alignment horizontal="center"/>
    </xf>
    <xf numFmtId="0" fontId="8" fillId="0" borderId="3" xfId="0" applyFont="1" applyFill="1" applyBorder="1" applyAlignment="1" applyProtection="1">
      <alignment horizontal="justify"/>
      <protection locked="0"/>
    </xf>
    <xf numFmtId="0" fontId="8" fillId="0" borderId="4" xfId="0" applyFont="1" applyFill="1" applyBorder="1" applyAlignment="1" applyProtection="1">
      <alignment horizontal="justify"/>
      <protection locked="0"/>
    </xf>
    <xf numFmtId="0" fontId="8" fillId="0" borderId="5" xfId="0" applyFont="1" applyFill="1" applyBorder="1" applyAlignment="1" applyProtection="1">
      <alignment horizontal="justify"/>
      <protection locked="0"/>
    </xf>
    <xf numFmtId="0" fontId="8" fillId="0" borderId="15" xfId="0" applyFont="1" applyBorder="1" applyAlignment="1" applyProtection="1">
      <alignment horizontal="center"/>
    </xf>
    <xf numFmtId="0" fontId="8" fillId="3" borderId="3" xfId="0" applyFont="1" applyFill="1" applyBorder="1" applyAlignment="1" applyProtection="1">
      <alignment horizontal="justify"/>
    </xf>
    <xf numFmtId="0" fontId="8" fillId="3" borderId="4" xfId="0" applyFont="1" applyFill="1" applyBorder="1" applyAlignment="1" applyProtection="1">
      <alignment horizontal="justify"/>
    </xf>
    <xf numFmtId="0" fontId="8" fillId="3" borderId="5" xfId="0" applyFont="1" applyFill="1" applyBorder="1" applyAlignment="1" applyProtection="1">
      <alignment horizontal="justify"/>
    </xf>
    <xf numFmtId="0" fontId="8" fillId="0" borderId="1" xfId="0" applyFont="1" applyBorder="1" applyAlignment="1" applyProtection="1">
      <alignment horizontal="center"/>
    </xf>
    <xf numFmtId="0" fontId="8" fillId="0" borderId="0" xfId="0" applyFont="1" applyFill="1" applyAlignment="1">
      <alignment horizontal="left" wrapText="1"/>
    </xf>
    <xf numFmtId="0" fontId="8" fillId="3" borderId="3" xfId="0" applyFont="1" applyFill="1" applyBorder="1" applyAlignment="1" applyProtection="1">
      <alignment horizontal="justify"/>
      <protection locked="0"/>
    </xf>
    <xf numFmtId="0" fontId="8" fillId="3" borderId="4" xfId="0" applyFont="1" applyFill="1" applyBorder="1" applyAlignment="1" applyProtection="1">
      <alignment horizontal="justify"/>
      <protection locked="0"/>
    </xf>
    <xf numFmtId="0" fontId="8" fillId="3" borderId="5" xfId="0" applyFont="1" applyFill="1" applyBorder="1" applyAlignment="1" applyProtection="1">
      <alignment horizontal="justify"/>
      <protection locked="0"/>
    </xf>
    <xf numFmtId="0" fontId="8" fillId="0" borderId="0" xfId="0" applyFont="1" applyAlignment="1">
      <alignment horizontal="center"/>
    </xf>
    <xf numFmtId="0" fontId="9" fillId="5" borderId="2" xfId="0" applyFont="1" applyFill="1" applyBorder="1" applyAlignment="1" applyProtection="1">
      <alignment horizontal="center" vertical="top"/>
    </xf>
    <xf numFmtId="0" fontId="9" fillId="5" borderId="16" xfId="0" applyFont="1" applyFill="1" applyBorder="1" applyAlignment="1" applyProtection="1">
      <alignment horizontal="center" vertical="top"/>
    </xf>
    <xf numFmtId="0" fontId="12" fillId="0" borderId="0" xfId="0" applyFont="1" applyBorder="1" applyAlignment="1" applyProtection="1">
      <alignment horizontal="center"/>
    </xf>
    <xf numFmtId="0" fontId="9" fillId="0" borderId="1" xfId="0" applyFont="1" applyBorder="1" applyAlignment="1" applyProtection="1">
      <alignment horizontal="center"/>
    </xf>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8" fillId="0" borderId="0" xfId="0" applyFont="1" applyAlignment="1" applyProtection="1">
      <alignment horizontal="center"/>
    </xf>
    <xf numFmtId="0" fontId="8" fillId="6" borderId="3" xfId="0" applyFont="1" applyFill="1" applyBorder="1" applyAlignment="1" applyProtection="1">
      <alignment horizontal="center"/>
    </xf>
    <xf numFmtId="0" fontId="8" fillId="6" borderId="5" xfId="0" applyFont="1" applyFill="1" applyBorder="1" applyAlignment="1" applyProtection="1">
      <alignment horizontal="center"/>
    </xf>
    <xf numFmtId="0" fontId="8" fillId="6" borderId="3" xfId="0" applyFont="1" applyFill="1" applyBorder="1" applyAlignment="1" applyProtection="1">
      <alignment horizontal="center"/>
      <protection locked="0"/>
    </xf>
    <xf numFmtId="0" fontId="8" fillId="6" borderId="5" xfId="0" applyFont="1" applyFill="1" applyBorder="1" applyAlignment="1" applyProtection="1">
      <alignment horizontal="center"/>
      <protection locked="0"/>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left"/>
    </xf>
    <xf numFmtId="0" fontId="8" fillId="0" borderId="4" xfId="0" applyFont="1" applyBorder="1" applyAlignment="1" applyProtection="1">
      <alignment horizontal="left"/>
    </xf>
    <xf numFmtId="0" fontId="8" fillId="0" borderId="5" xfId="0" applyFont="1" applyBorder="1" applyAlignment="1" applyProtection="1">
      <alignment horizontal="left"/>
    </xf>
    <xf numFmtId="14" fontId="8" fillId="0" borderId="3" xfId="0" applyNumberFormat="1" applyFont="1" applyBorder="1" applyAlignment="1" applyProtection="1">
      <alignment horizontal="left"/>
    </xf>
    <xf numFmtId="14" fontId="8" fillId="0" borderId="5" xfId="0" applyNumberFormat="1" applyFont="1" applyBorder="1" applyAlignment="1" applyProtection="1">
      <alignment horizontal="left"/>
    </xf>
    <xf numFmtId="0" fontId="8" fillId="0" borderId="0" xfId="0" applyFont="1" applyFill="1" applyAlignment="1" applyProtection="1">
      <alignment horizontal="left" wrapText="1"/>
    </xf>
    <xf numFmtId="0" fontId="9" fillId="0" borderId="0" xfId="0" applyFont="1" applyBorder="1" applyAlignment="1" applyProtection="1">
      <alignment horizontal="center"/>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0" borderId="12" xfId="0" applyFont="1" applyFill="1" applyBorder="1" applyAlignment="1" applyProtection="1">
      <alignment horizontal="center"/>
    </xf>
    <xf numFmtId="0" fontId="2" fillId="0" borderId="3" xfId="0" applyFont="1" applyFill="1" applyBorder="1" applyAlignment="1" applyProtection="1">
      <alignment horizontal="justify" vertical="top" wrapText="1"/>
      <protection locked="0"/>
    </xf>
    <xf numFmtId="0" fontId="2" fillId="0" borderId="4" xfId="0" applyFont="1" applyFill="1" applyBorder="1" applyAlignment="1" applyProtection="1">
      <alignment horizontal="justify" vertical="top"/>
      <protection locked="0"/>
    </xf>
    <xf numFmtId="0" fontId="2" fillId="0" borderId="5" xfId="0" applyFont="1" applyFill="1" applyBorder="1" applyAlignment="1" applyProtection="1">
      <alignment horizontal="justify" vertical="top"/>
      <protection locked="0"/>
    </xf>
    <xf numFmtId="0" fontId="3" fillId="0" borderId="10" xfId="0" applyFont="1" applyFill="1" applyBorder="1" applyAlignment="1" applyProtection="1">
      <alignment horizontal="center"/>
    </xf>
    <xf numFmtId="0" fontId="2" fillId="0" borderId="6"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0" borderId="0" xfId="0" applyFont="1" applyFill="1" applyBorder="1" applyAlignment="1" applyProtection="1">
      <alignment horizontal="justify" wrapText="1"/>
    </xf>
    <xf numFmtId="0" fontId="5" fillId="0" borderId="0" xfId="0" applyFont="1" applyFill="1" applyBorder="1" applyAlignment="1" applyProtection="1">
      <alignment horizontal="center"/>
    </xf>
    <xf numFmtId="0" fontId="2" fillId="3" borderId="3" xfId="0" applyFont="1" applyFill="1" applyBorder="1" applyAlignment="1" applyProtection="1">
      <alignment horizontal="justify" vertical="top" wrapText="1"/>
      <protection locked="0"/>
    </xf>
    <xf numFmtId="0" fontId="2" fillId="3" borderId="4" xfId="0" applyFont="1" applyFill="1" applyBorder="1" applyAlignment="1" applyProtection="1">
      <alignment horizontal="justify" vertical="top"/>
      <protection locked="0"/>
    </xf>
    <xf numFmtId="0" fontId="2" fillId="3" borderId="5" xfId="0" applyFont="1" applyFill="1" applyBorder="1" applyAlignment="1" applyProtection="1">
      <alignment horizontal="justify" vertical="top"/>
      <protection locked="0"/>
    </xf>
    <xf numFmtId="0" fontId="1" fillId="0" borderId="15" xfId="0" applyFont="1" applyFill="1" applyBorder="1" applyAlignment="1" applyProtection="1">
      <alignment horizontal="center" vertical="center" textRotation="90"/>
    </xf>
    <xf numFmtId="0" fontId="1" fillId="0" borderId="0" xfId="0" applyFont="1" applyFill="1" applyBorder="1" applyAlignment="1" applyProtection="1">
      <alignment horizontal="center" vertical="center" textRotation="90"/>
    </xf>
    <xf numFmtId="0" fontId="1" fillId="0" borderId="12" xfId="0" applyFont="1" applyFill="1" applyBorder="1" applyAlignment="1" applyProtection="1">
      <alignment horizontal="center" vertical="center" textRotation="90"/>
    </xf>
    <xf numFmtId="0" fontId="2" fillId="0" borderId="8" xfId="0" applyFont="1" applyFill="1" applyBorder="1" applyAlignment="1" applyProtection="1">
      <alignment horizontal="left"/>
    </xf>
    <xf numFmtId="0" fontId="2" fillId="0" borderId="7" xfId="0" applyFont="1" applyFill="1" applyBorder="1" applyAlignment="1" applyProtection="1">
      <alignment horizontal="left"/>
    </xf>
    <xf numFmtId="1" fontId="1" fillId="0" borderId="3" xfId="0" applyNumberFormat="1" applyFont="1" applyFill="1" applyBorder="1" applyAlignment="1" applyProtection="1">
      <alignment horizontal="center"/>
    </xf>
    <xf numFmtId="1" fontId="1" fillId="0" borderId="5" xfId="0" applyNumberFormat="1" applyFont="1" applyFill="1" applyBorder="1" applyAlignment="1" applyProtection="1">
      <alignment horizontal="center"/>
    </xf>
    <xf numFmtId="14" fontId="2" fillId="0" borderId="4" xfId="0" applyNumberFormat="1" applyFont="1" applyFill="1" applyBorder="1" applyAlignment="1" applyProtection="1">
      <alignment horizontal="left"/>
    </xf>
    <xf numFmtId="0" fontId="2" fillId="0" borderId="3" xfId="0" applyFont="1" applyFill="1" applyBorder="1" applyAlignment="1" applyProtection="1">
      <alignment horizontal="justify" vertical="top" wrapText="1"/>
    </xf>
    <xf numFmtId="0" fontId="2" fillId="0" borderId="4" xfId="0" applyFont="1" applyFill="1" applyBorder="1" applyAlignment="1" applyProtection="1">
      <alignment horizontal="justify" vertical="top"/>
    </xf>
    <xf numFmtId="0" fontId="2" fillId="0" borderId="5" xfId="0" applyFont="1" applyFill="1" applyBorder="1" applyAlignment="1" applyProtection="1">
      <alignment horizontal="justify" vertical="top"/>
    </xf>
    <xf numFmtId="0" fontId="2" fillId="2" borderId="6" xfId="0" applyFont="1" applyFill="1" applyBorder="1" applyAlignment="1" applyProtection="1">
      <alignment horizontal="left"/>
    </xf>
    <xf numFmtId="0" fontId="2" fillId="3" borderId="3" xfId="0" applyFont="1" applyFill="1" applyBorder="1" applyAlignment="1" applyProtection="1">
      <alignment horizontal="justify" vertical="top" wrapText="1"/>
    </xf>
    <xf numFmtId="0" fontId="2" fillId="3" borderId="4" xfId="0" applyFont="1" applyFill="1" applyBorder="1" applyAlignment="1" applyProtection="1">
      <alignment horizontal="justify" vertical="top"/>
    </xf>
    <xf numFmtId="0" fontId="2" fillId="3" borderId="5" xfId="0" applyFont="1" applyFill="1" applyBorder="1" applyAlignment="1" applyProtection="1">
      <alignment horizontal="justify" vertical="top"/>
    </xf>
    <xf numFmtId="0" fontId="2" fillId="5" borderId="0" xfId="0" applyFont="1" applyFill="1" applyBorder="1" applyAlignment="1" applyProtection="1">
      <alignment horizontal="center"/>
    </xf>
    <xf numFmtId="0" fontId="25" fillId="0" borderId="4" xfId="0" applyFont="1" applyBorder="1" applyAlignment="1" applyProtection="1">
      <alignment horizontal="left"/>
    </xf>
    <xf numFmtId="0" fontId="6" fillId="0" borderId="0" xfId="0" applyFont="1" applyBorder="1" applyAlignment="1" applyProtection="1">
      <alignment horizontal="center" wrapText="1"/>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10" fontId="1" fillId="5" borderId="0" xfId="0" applyNumberFormat="1" applyFont="1" applyFill="1" applyBorder="1" applyAlignment="1" applyProtection="1">
      <alignment horizontal="center" vertical="top" wrapText="1"/>
    </xf>
    <xf numFmtId="0" fontId="2" fillId="0" borderId="5" xfId="0" applyFont="1" applyBorder="1" applyAlignment="1" applyProtection="1">
      <alignment horizontal="left" wrapText="1"/>
    </xf>
    <xf numFmtId="0" fontId="5" fillId="0" borderId="0" xfId="0" applyFont="1" applyBorder="1" applyAlignment="1" applyProtection="1">
      <alignment horizontal="center" wrapText="1"/>
    </xf>
    <xf numFmtId="0" fontId="2" fillId="5" borderId="6" xfId="0" applyFont="1" applyFill="1" applyBorder="1" applyAlignment="1" applyProtection="1">
      <alignment horizontal="center"/>
    </xf>
    <xf numFmtId="0" fontId="6"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left" wrapText="1"/>
    </xf>
    <xf numFmtId="0" fontId="1" fillId="5" borderId="0" xfId="0" applyFont="1" applyFill="1" applyBorder="1" applyAlignment="1" applyProtection="1">
      <alignment horizontal="center"/>
    </xf>
    <xf numFmtId="0" fontId="25" fillId="0" borderId="3" xfId="0" applyFont="1" applyBorder="1" applyAlignment="1" applyProtection="1">
      <alignment horizontal="left"/>
    </xf>
    <xf numFmtId="0" fontId="25" fillId="0" borderId="5" xfId="0" applyFont="1" applyBorder="1" applyAlignment="1" applyProtection="1">
      <alignment horizontal="left"/>
    </xf>
    <xf numFmtId="0" fontId="2" fillId="0" borderId="0" xfId="0" applyFont="1" applyBorder="1" applyAlignment="1" applyProtection="1">
      <alignment horizontal="justify" wrapText="1"/>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10" fontId="1" fillId="5" borderId="0" xfId="0" applyNumberFormat="1" applyFont="1" applyFill="1" applyBorder="1" applyAlignment="1" applyProtection="1">
      <alignment horizontal="center" vertical="center" textRotation="90"/>
    </xf>
    <xf numFmtId="0" fontId="2" fillId="3" borderId="6" xfId="0" applyFont="1" applyFill="1" applyBorder="1" applyAlignment="1" applyProtection="1">
      <alignment horizontal="left"/>
      <protection locked="0"/>
    </xf>
    <xf numFmtId="0" fontId="1" fillId="0" borderId="2" xfId="0" applyFont="1" applyBorder="1" applyAlignment="1" applyProtection="1">
      <alignment horizontal="center" vertical="center" textRotation="90"/>
    </xf>
    <xf numFmtId="0" fontId="1" fillId="0" borderId="16" xfId="0" applyFont="1" applyBorder="1" applyAlignment="1" applyProtection="1">
      <alignment horizontal="center" vertical="center" textRotation="90"/>
    </xf>
    <xf numFmtId="0" fontId="1" fillId="0" borderId="14" xfId="0" applyFont="1" applyBorder="1" applyAlignment="1" applyProtection="1">
      <alignment horizontal="center" vertical="center" textRotation="90"/>
    </xf>
    <xf numFmtId="0" fontId="2" fillId="3" borderId="6" xfId="0" applyFont="1" applyFill="1" applyBorder="1" applyAlignment="1" applyProtection="1">
      <alignment horizontal="left"/>
    </xf>
    <xf numFmtId="0" fontId="2" fillId="0" borderId="15" xfId="0" applyFont="1" applyFill="1" applyBorder="1" applyAlignment="1" applyProtection="1">
      <alignment horizontal="left" vertical="center"/>
    </xf>
    <xf numFmtId="0" fontId="2" fillId="0" borderId="3" xfId="0" applyFont="1" applyBorder="1" applyAlignment="1" applyProtection="1">
      <alignment horizontal="center"/>
    </xf>
    <xf numFmtId="0" fontId="2" fillId="0" borderId="5" xfId="0" applyFont="1" applyBorder="1" applyAlignment="1" applyProtection="1">
      <alignment horizontal="center"/>
    </xf>
    <xf numFmtId="0" fontId="2" fillId="0" borderId="10" xfId="0" quotePrefix="1" applyFont="1" applyFill="1" applyBorder="1" applyAlignment="1" applyProtection="1">
      <alignment horizontal="left" vertical="center"/>
    </xf>
    <xf numFmtId="0" fontId="2" fillId="0" borderId="3" xfId="0" quotePrefix="1" applyFont="1" applyFill="1" applyBorder="1" applyAlignment="1" applyProtection="1">
      <alignment horizontal="left" vertical="center" wrapText="1"/>
    </xf>
    <xf numFmtId="0" fontId="2" fillId="0" borderId="4"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1" fillId="0" borderId="6" xfId="0" applyFont="1" applyFill="1" applyBorder="1" applyAlignment="1" applyProtection="1">
      <alignment horizontal="center" wrapText="1"/>
    </xf>
    <xf numFmtId="0" fontId="2" fillId="10" borderId="6" xfId="0" applyFont="1" applyFill="1" applyBorder="1" applyAlignment="1" applyProtection="1">
      <alignment horizontal="center"/>
      <protection locked="0"/>
    </xf>
    <xf numFmtId="0" fontId="2" fillId="10" borderId="6" xfId="0" applyFont="1" applyFill="1" applyBorder="1" applyAlignment="1" applyProtection="1">
      <alignment horizontal="center"/>
    </xf>
    <xf numFmtId="0" fontId="1" fillId="0" borderId="1" xfId="0" applyFont="1" applyBorder="1" applyAlignment="1" applyProtection="1">
      <alignment horizontal="left"/>
    </xf>
    <xf numFmtId="0" fontId="0" fillId="0" borderId="6" xfId="0" applyBorder="1" applyAlignment="1" applyProtection="1">
      <alignment horizontal="left"/>
    </xf>
    <xf numFmtId="0" fontId="14" fillId="0" borderId="1" xfId="0" applyFont="1" applyBorder="1" applyAlignment="1" applyProtection="1">
      <alignment horizontal="center" vertical="center"/>
    </xf>
    <xf numFmtId="14" fontId="2" fillId="0" borderId="6" xfId="0" applyNumberFormat="1" applyFont="1" applyFill="1" applyBorder="1" applyAlignment="1" applyProtection="1">
      <alignment horizontal="left"/>
    </xf>
    <xf numFmtId="0" fontId="0" fillId="0" borderId="6" xfId="0" applyBorder="1" applyAlignment="1" applyProtection="1">
      <alignment horizontal="left" wrapText="1"/>
    </xf>
    <xf numFmtId="0" fontId="14" fillId="0" borderId="6" xfId="0" applyFont="1" applyBorder="1" applyAlignment="1" applyProtection="1">
      <alignment horizontal="center" vertical="center"/>
    </xf>
    <xf numFmtId="10" fontId="2" fillId="0" borderId="3" xfId="0" quotePrefix="1" applyNumberFormat="1" applyFont="1" applyFill="1" applyBorder="1" applyAlignment="1" applyProtection="1">
      <alignment horizontal="left" vertical="center" wrapText="1"/>
    </xf>
    <xf numFmtId="10" fontId="2" fillId="0" borderId="4" xfId="0" quotePrefix="1" applyNumberFormat="1" applyFont="1" applyFill="1" applyBorder="1" applyAlignment="1" applyProtection="1">
      <alignment horizontal="left" vertical="center" wrapText="1"/>
    </xf>
    <xf numFmtId="10" fontId="2" fillId="0" borderId="5" xfId="0" quotePrefix="1" applyNumberFormat="1" applyFont="1" applyFill="1" applyBorder="1" applyAlignment="1" applyProtection="1">
      <alignment horizontal="left" vertical="center"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1" fillId="0" borderId="6" xfId="0" applyFont="1" applyBorder="1" applyAlignment="1" applyProtection="1">
      <alignment horizontal="center" vertical="center"/>
    </xf>
    <xf numFmtId="10" fontId="2" fillId="0" borderId="0" xfId="0" quotePrefix="1" applyNumberFormat="1" applyFont="1" applyFill="1" applyBorder="1" applyAlignment="1" applyProtection="1">
      <alignment horizontal="right" vertical="center"/>
    </xf>
    <xf numFmtId="10" fontId="2" fillId="0" borderId="0" xfId="0" quotePrefix="1" applyNumberFormat="1" applyFont="1" applyFill="1" applyBorder="1" applyAlignment="1" applyProtection="1">
      <alignment horizontal="left" vertical="center"/>
    </xf>
  </cellXfs>
  <cellStyles count="5">
    <cellStyle name="Normal" xfId="0" builtinId="0"/>
    <cellStyle name="Normal 4" xfId="2"/>
    <cellStyle name="Normal 5" xfId="1"/>
    <cellStyle name="Normal 7" xfId="3"/>
    <cellStyle name="Percent" xfId="4"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showGridLines="0" tabSelected="1" view="pageBreakPreview" zoomScaleNormal="100" zoomScaleSheetLayoutView="100" workbookViewId="0">
      <selection activeCell="B2" sqref="B2:M2"/>
    </sheetView>
  </sheetViews>
  <sheetFormatPr defaultColWidth="9.140625" defaultRowHeight="15" x14ac:dyDescent="0.25"/>
  <cols>
    <col min="1" max="1" width="3.42578125" style="481" customWidth="1"/>
    <col min="2" max="13" width="9.140625" style="481"/>
    <col min="14" max="16384" width="9.140625" style="249"/>
  </cols>
  <sheetData>
    <row r="1" spans="1:14" ht="18" x14ac:dyDescent="0.25">
      <c r="B1" s="506" t="s">
        <v>323</v>
      </c>
      <c r="C1" s="506"/>
      <c r="D1" s="506"/>
      <c r="E1" s="506"/>
      <c r="F1" s="506"/>
      <c r="G1" s="506"/>
      <c r="H1" s="506"/>
      <c r="I1" s="506"/>
      <c r="J1" s="506"/>
      <c r="K1" s="506"/>
      <c r="L1" s="506"/>
      <c r="M1" s="506"/>
    </row>
    <row r="2" spans="1:14" ht="15.75" x14ac:dyDescent="0.25">
      <c r="B2" s="507" t="s">
        <v>651</v>
      </c>
      <c r="C2" s="507"/>
      <c r="D2" s="507"/>
      <c r="E2" s="507"/>
      <c r="F2" s="507"/>
      <c r="G2" s="507"/>
      <c r="H2" s="507"/>
      <c r="I2" s="507"/>
      <c r="J2" s="507"/>
      <c r="K2" s="507"/>
      <c r="L2" s="507"/>
      <c r="M2" s="507"/>
      <c r="N2" s="250"/>
    </row>
    <row r="4" spans="1:14" ht="18.75" thickBot="1" x14ac:dyDescent="0.3">
      <c r="B4" s="508" t="s">
        <v>317</v>
      </c>
      <c r="C4" s="508"/>
      <c r="D4" s="508"/>
      <c r="E4" s="508"/>
      <c r="F4" s="508"/>
      <c r="G4" s="508"/>
      <c r="H4" s="508"/>
      <c r="I4" s="508"/>
      <c r="J4" s="508"/>
      <c r="K4" s="508"/>
      <c r="L4" s="508"/>
      <c r="M4" s="508"/>
    </row>
    <row r="6" spans="1:14" s="251" customFormat="1" ht="51.75" customHeight="1" x14ac:dyDescent="0.25">
      <c r="A6" s="482"/>
      <c r="B6" s="509" t="s">
        <v>644</v>
      </c>
      <c r="C6" s="509"/>
      <c r="D6" s="509"/>
      <c r="E6" s="509"/>
      <c r="F6" s="509"/>
      <c r="G6" s="509"/>
      <c r="H6" s="509"/>
      <c r="I6" s="509"/>
      <c r="J6" s="509"/>
      <c r="K6" s="509"/>
      <c r="L6" s="509"/>
      <c r="M6" s="509"/>
    </row>
    <row r="7" spans="1:14" s="251" customFormat="1" ht="16.5" x14ac:dyDescent="0.25">
      <c r="A7" s="482"/>
      <c r="B7" s="483"/>
      <c r="C7" s="483"/>
      <c r="D7" s="483"/>
      <c r="E7" s="483"/>
      <c r="F7" s="483"/>
      <c r="G7" s="483"/>
      <c r="H7" s="483"/>
      <c r="I7" s="483"/>
      <c r="J7" s="483"/>
      <c r="K7" s="483"/>
      <c r="L7" s="483"/>
      <c r="M7" s="483"/>
    </row>
    <row r="8" spans="1:14" s="251" customFormat="1" ht="39" customHeight="1" x14ac:dyDescent="0.25">
      <c r="A8" s="482"/>
      <c r="B8" s="509" t="s">
        <v>343</v>
      </c>
      <c r="C8" s="509"/>
      <c r="D8" s="509"/>
      <c r="E8" s="509"/>
      <c r="F8" s="509"/>
      <c r="G8" s="509"/>
      <c r="H8" s="509"/>
      <c r="I8" s="509"/>
      <c r="J8" s="509"/>
      <c r="K8" s="509"/>
      <c r="L8" s="509"/>
      <c r="M8" s="509"/>
    </row>
    <row r="9" spans="1:14" s="251" customFormat="1" ht="16.5" customHeight="1" x14ac:dyDescent="0.25">
      <c r="A9" s="482"/>
      <c r="B9" s="484"/>
      <c r="C9" s="484"/>
      <c r="D9" s="484"/>
      <c r="E9" s="484"/>
      <c r="F9" s="484"/>
      <c r="G9" s="484"/>
      <c r="H9" s="484"/>
      <c r="I9" s="484"/>
      <c r="J9" s="484"/>
      <c r="K9" s="484"/>
      <c r="L9" s="484"/>
      <c r="M9" s="484"/>
    </row>
    <row r="10" spans="1:14" s="251" customFormat="1" ht="39" customHeight="1" x14ac:dyDescent="0.25">
      <c r="A10" s="482"/>
      <c r="B10" s="509" t="s">
        <v>335</v>
      </c>
      <c r="C10" s="509"/>
      <c r="D10" s="509"/>
      <c r="E10" s="509"/>
      <c r="F10" s="509"/>
      <c r="G10" s="509"/>
      <c r="H10" s="509"/>
      <c r="I10" s="509"/>
      <c r="J10" s="509"/>
      <c r="K10" s="509"/>
      <c r="L10" s="509"/>
      <c r="M10" s="509"/>
    </row>
    <row r="11" spans="1:14" s="251" customFormat="1" ht="16.5" x14ac:dyDescent="0.25">
      <c r="A11" s="482"/>
      <c r="B11" s="483"/>
      <c r="C11" s="483"/>
      <c r="D11" s="483"/>
      <c r="E11" s="483"/>
      <c r="F11" s="483"/>
      <c r="G11" s="483"/>
      <c r="H11" s="483"/>
      <c r="I11" s="483"/>
      <c r="J11" s="483"/>
      <c r="K11" s="483"/>
      <c r="L11" s="483"/>
      <c r="M11" s="483"/>
    </row>
    <row r="12" spans="1:14" s="251" customFormat="1" ht="16.5" x14ac:dyDescent="0.25">
      <c r="A12" s="485">
        <v>1</v>
      </c>
      <c r="B12" s="510" t="s">
        <v>330</v>
      </c>
      <c r="C12" s="510"/>
      <c r="D12" s="510"/>
      <c r="E12" s="510"/>
      <c r="F12" s="510"/>
      <c r="G12" s="510"/>
      <c r="H12" s="510"/>
      <c r="I12" s="510"/>
      <c r="J12" s="510"/>
      <c r="K12" s="510"/>
      <c r="L12" s="510"/>
      <c r="M12" s="510"/>
    </row>
    <row r="13" spans="1:14" s="251" customFormat="1" ht="16.5" x14ac:dyDescent="0.25">
      <c r="A13" s="485"/>
      <c r="B13" s="486" t="s">
        <v>340</v>
      </c>
      <c r="C13" s="487"/>
      <c r="D13" s="487"/>
      <c r="E13" s="487"/>
      <c r="F13" s="487"/>
      <c r="G13" s="487"/>
      <c r="H13" s="487"/>
      <c r="I13" s="487"/>
      <c r="J13" s="487"/>
      <c r="K13" s="487"/>
      <c r="L13" s="487"/>
      <c r="M13" s="487"/>
    </row>
    <row r="14" spans="1:14" s="251" customFormat="1" ht="16.5" x14ac:dyDescent="0.25">
      <c r="A14" s="485"/>
      <c r="B14" s="486"/>
      <c r="C14" s="487"/>
      <c r="D14" s="487"/>
      <c r="E14" s="487"/>
      <c r="F14" s="487"/>
      <c r="G14" s="487"/>
      <c r="H14" s="487"/>
      <c r="I14" s="487"/>
      <c r="J14" s="487"/>
      <c r="K14" s="487"/>
      <c r="L14" s="487"/>
      <c r="M14" s="487"/>
    </row>
    <row r="15" spans="1:14" s="251" customFormat="1" ht="16.5" x14ac:dyDescent="0.25">
      <c r="A15" s="482"/>
      <c r="B15" s="486" t="s">
        <v>317</v>
      </c>
      <c r="C15" s="486"/>
      <c r="D15" s="486"/>
      <c r="E15" s="482"/>
      <c r="F15" s="482"/>
      <c r="G15" s="482"/>
      <c r="H15" s="482"/>
      <c r="I15" s="486"/>
      <c r="J15" s="482"/>
      <c r="K15" s="482"/>
      <c r="L15" s="482"/>
      <c r="M15" s="482"/>
    </row>
    <row r="16" spans="1:14" s="251" customFormat="1" ht="16.5" x14ac:dyDescent="0.25">
      <c r="A16" s="482"/>
      <c r="B16" s="486" t="s">
        <v>324</v>
      </c>
      <c r="C16" s="486"/>
      <c r="D16" s="486"/>
      <c r="E16" s="482"/>
      <c r="F16" s="482"/>
      <c r="G16" s="482"/>
      <c r="H16" s="482"/>
      <c r="I16" s="486"/>
      <c r="J16" s="482"/>
      <c r="K16" s="482"/>
      <c r="L16" s="482"/>
      <c r="M16" s="482"/>
    </row>
    <row r="17" spans="1:13" s="251" customFormat="1" ht="16.5" x14ac:dyDescent="0.25">
      <c r="A17" s="482"/>
      <c r="B17" s="486" t="s">
        <v>280</v>
      </c>
      <c r="C17" s="486"/>
      <c r="D17" s="486"/>
      <c r="E17" s="486"/>
      <c r="F17" s="482"/>
      <c r="G17" s="482"/>
      <c r="H17" s="482"/>
      <c r="I17" s="486"/>
      <c r="J17" s="482"/>
      <c r="K17" s="482"/>
      <c r="L17" s="482"/>
      <c r="M17" s="482"/>
    </row>
    <row r="18" spans="1:13" s="251" customFormat="1" ht="16.5" x14ac:dyDescent="0.25">
      <c r="A18" s="482"/>
      <c r="B18" s="486" t="s">
        <v>325</v>
      </c>
      <c r="C18" s="486"/>
      <c r="D18" s="486"/>
      <c r="E18" s="486"/>
      <c r="F18" s="482"/>
      <c r="G18" s="482"/>
      <c r="H18" s="482"/>
      <c r="I18" s="486"/>
      <c r="J18" s="482"/>
      <c r="K18" s="482"/>
      <c r="L18" s="482"/>
      <c r="M18" s="482"/>
    </row>
    <row r="19" spans="1:13" s="251" customFormat="1" ht="16.5" x14ac:dyDescent="0.25">
      <c r="A19" s="482"/>
      <c r="B19" s="482" t="s">
        <v>327</v>
      </c>
      <c r="C19" s="486"/>
      <c r="D19" s="486"/>
      <c r="E19" s="486"/>
      <c r="F19" s="482"/>
      <c r="G19" s="482"/>
      <c r="H19" s="482"/>
      <c r="I19" s="486"/>
      <c r="J19" s="482"/>
      <c r="K19" s="482"/>
      <c r="L19" s="482"/>
      <c r="M19" s="482"/>
    </row>
    <row r="20" spans="1:13" s="251" customFormat="1" ht="16.5" x14ac:dyDescent="0.25">
      <c r="A20" s="482"/>
      <c r="B20" s="482"/>
      <c r="C20" s="482"/>
      <c r="D20" s="482"/>
      <c r="E20" s="482"/>
      <c r="F20" s="482"/>
      <c r="G20" s="482"/>
      <c r="H20" s="482"/>
      <c r="I20" s="482"/>
      <c r="J20" s="482"/>
      <c r="K20" s="482"/>
      <c r="L20" s="482"/>
      <c r="M20" s="482"/>
    </row>
    <row r="21" spans="1:13" s="251" customFormat="1" ht="16.5" x14ac:dyDescent="0.25">
      <c r="A21" s="485">
        <v>2</v>
      </c>
      <c r="B21" s="488" t="s">
        <v>318</v>
      </c>
      <c r="C21" s="482"/>
      <c r="D21" s="482"/>
      <c r="E21" s="482"/>
      <c r="F21" s="482"/>
      <c r="G21" s="482"/>
      <c r="H21" s="482"/>
      <c r="I21" s="482"/>
      <c r="J21" s="482"/>
      <c r="K21" s="482"/>
      <c r="L21" s="482"/>
      <c r="M21" s="482"/>
    </row>
    <row r="22" spans="1:13" s="251" customFormat="1" ht="16.5" x14ac:dyDescent="0.25">
      <c r="A22" s="485"/>
      <c r="B22" s="509" t="s">
        <v>339</v>
      </c>
      <c r="C22" s="509"/>
      <c r="D22" s="509"/>
      <c r="E22" s="509"/>
      <c r="F22" s="509"/>
      <c r="G22" s="509"/>
      <c r="H22" s="509"/>
      <c r="I22" s="509"/>
      <c r="J22" s="509"/>
      <c r="K22" s="509"/>
      <c r="L22" s="509"/>
      <c r="M22" s="509"/>
    </row>
    <row r="23" spans="1:13" s="251" customFormat="1" ht="16.5" x14ac:dyDescent="0.25">
      <c r="A23" s="485"/>
      <c r="B23" s="488"/>
      <c r="C23" s="482"/>
      <c r="D23" s="482"/>
      <c r="E23" s="482"/>
      <c r="F23" s="482"/>
      <c r="G23" s="482"/>
      <c r="H23" s="482"/>
      <c r="I23" s="482"/>
      <c r="J23" s="482"/>
      <c r="K23" s="482"/>
      <c r="L23" s="482"/>
      <c r="M23" s="482"/>
    </row>
    <row r="24" spans="1:13" s="251" customFormat="1" ht="16.5" x14ac:dyDescent="0.25">
      <c r="A24" s="489"/>
      <c r="B24" s="509" t="s">
        <v>341</v>
      </c>
      <c r="C24" s="509"/>
      <c r="D24" s="509"/>
      <c r="E24" s="509"/>
      <c r="F24" s="509"/>
      <c r="G24" s="509"/>
      <c r="H24" s="509"/>
      <c r="I24" s="509"/>
      <c r="J24" s="509"/>
      <c r="K24" s="509"/>
      <c r="L24" s="509"/>
      <c r="M24" s="509"/>
    </row>
    <row r="25" spans="1:13" s="251" customFormat="1" ht="16.5" x14ac:dyDescent="0.25">
      <c r="A25" s="489"/>
      <c r="B25" s="484"/>
      <c r="C25" s="484"/>
      <c r="D25" s="484"/>
      <c r="E25" s="484"/>
      <c r="F25" s="484"/>
      <c r="G25" s="484"/>
      <c r="H25" s="484"/>
      <c r="I25" s="484"/>
      <c r="J25" s="484"/>
      <c r="K25" s="484"/>
      <c r="L25" s="484"/>
      <c r="M25" s="484"/>
    </row>
    <row r="26" spans="1:13" s="251" customFormat="1" ht="16.5" x14ac:dyDescent="0.25">
      <c r="A26" s="482"/>
      <c r="B26" s="486" t="s">
        <v>324</v>
      </c>
      <c r="C26" s="486"/>
      <c r="D26" s="486"/>
      <c r="E26" s="482"/>
      <c r="F26" s="482"/>
      <c r="G26" s="482"/>
      <c r="H26" s="482"/>
      <c r="I26" s="486"/>
      <c r="J26" s="482"/>
      <c r="K26" s="482"/>
      <c r="L26" s="482"/>
      <c r="M26" s="482"/>
    </row>
    <row r="27" spans="1:13" s="251" customFormat="1" ht="16.5" x14ac:dyDescent="0.25">
      <c r="A27" s="482"/>
      <c r="B27" s="486" t="s">
        <v>332</v>
      </c>
      <c r="C27" s="486"/>
      <c r="D27" s="486"/>
      <c r="E27" s="486"/>
      <c r="F27" s="482"/>
      <c r="G27" s="482"/>
      <c r="H27" s="482"/>
      <c r="I27" s="486"/>
      <c r="J27" s="482"/>
      <c r="K27" s="482"/>
      <c r="L27" s="482"/>
      <c r="M27" s="482"/>
    </row>
    <row r="28" spans="1:13" s="251" customFormat="1" ht="16.5" x14ac:dyDescent="0.25">
      <c r="A28" s="482"/>
      <c r="B28" s="486" t="s">
        <v>325</v>
      </c>
      <c r="C28" s="486"/>
      <c r="D28" s="486"/>
      <c r="E28" s="486"/>
      <c r="F28" s="482"/>
      <c r="G28" s="482"/>
      <c r="H28" s="482"/>
      <c r="I28" s="486"/>
      <c r="J28" s="482"/>
      <c r="K28" s="482"/>
      <c r="L28" s="482"/>
      <c r="M28" s="482"/>
    </row>
    <row r="29" spans="1:13" s="251" customFormat="1" ht="16.5" x14ac:dyDescent="0.25">
      <c r="A29" s="482"/>
      <c r="B29" s="482" t="s">
        <v>326</v>
      </c>
      <c r="C29" s="486"/>
      <c r="D29" s="486"/>
      <c r="E29" s="486"/>
      <c r="F29" s="482"/>
      <c r="G29" s="482"/>
      <c r="H29" s="482"/>
      <c r="I29" s="486"/>
      <c r="J29" s="482"/>
      <c r="K29" s="482"/>
      <c r="L29" s="482"/>
      <c r="M29" s="482"/>
    </row>
    <row r="30" spans="1:13" s="251" customFormat="1" ht="16.5" x14ac:dyDescent="0.25">
      <c r="A30" s="482"/>
      <c r="B30" s="482"/>
      <c r="C30" s="486"/>
      <c r="D30" s="486"/>
      <c r="E30" s="486"/>
      <c r="F30" s="482"/>
      <c r="G30" s="482"/>
      <c r="H30" s="482"/>
      <c r="I30" s="486"/>
      <c r="J30" s="482"/>
      <c r="K30" s="482"/>
      <c r="L30" s="482"/>
      <c r="M30" s="482"/>
    </row>
    <row r="31" spans="1:13" s="251" customFormat="1" ht="16.5" x14ac:dyDescent="0.25">
      <c r="A31" s="482"/>
      <c r="B31" s="490" t="s">
        <v>342</v>
      </c>
      <c r="C31" s="486"/>
      <c r="D31" s="486"/>
      <c r="E31" s="486"/>
      <c r="F31" s="482"/>
      <c r="G31" s="482"/>
      <c r="H31" s="482"/>
      <c r="I31" s="486"/>
      <c r="J31" s="482"/>
      <c r="K31" s="482"/>
      <c r="L31" s="482"/>
      <c r="M31" s="482"/>
    </row>
    <row r="32" spans="1:13" s="251" customFormat="1" ht="16.5" x14ac:dyDescent="0.25">
      <c r="A32" s="489"/>
      <c r="B32" s="484"/>
      <c r="C32" s="484"/>
      <c r="D32" s="484"/>
      <c r="E32" s="484"/>
      <c r="F32" s="484"/>
      <c r="G32" s="484"/>
      <c r="H32" s="484"/>
      <c r="I32" s="484"/>
      <c r="J32" s="484"/>
      <c r="K32" s="484"/>
      <c r="L32" s="484"/>
      <c r="M32" s="484"/>
    </row>
    <row r="33" spans="1:13" s="251" customFormat="1" ht="16.5" x14ac:dyDescent="0.25">
      <c r="A33" s="485">
        <v>3</v>
      </c>
      <c r="B33" s="491" t="s">
        <v>328</v>
      </c>
      <c r="C33" s="482"/>
      <c r="D33" s="482"/>
      <c r="E33" s="482"/>
      <c r="F33" s="482"/>
      <c r="G33" s="482"/>
      <c r="H33" s="482"/>
      <c r="I33" s="482"/>
      <c r="J33" s="482"/>
      <c r="K33" s="482"/>
      <c r="L33" s="482"/>
      <c r="M33" s="482"/>
    </row>
    <row r="34" spans="1:13" s="251" customFormat="1" ht="33.75" customHeight="1" x14ac:dyDescent="0.25">
      <c r="A34" s="492"/>
      <c r="B34" s="509" t="s">
        <v>333</v>
      </c>
      <c r="C34" s="511"/>
      <c r="D34" s="511"/>
      <c r="E34" s="511"/>
      <c r="F34" s="511"/>
      <c r="G34" s="511"/>
      <c r="H34" s="511"/>
      <c r="I34" s="511"/>
      <c r="J34" s="511"/>
      <c r="K34" s="511"/>
      <c r="L34" s="511"/>
      <c r="M34" s="511"/>
    </row>
    <row r="35" spans="1:13" s="251" customFormat="1" ht="16.5" x14ac:dyDescent="0.25">
      <c r="A35" s="492"/>
      <c r="B35" s="484"/>
      <c r="C35" s="493"/>
      <c r="D35" s="493"/>
      <c r="E35" s="493"/>
      <c r="F35" s="493"/>
      <c r="G35" s="493"/>
      <c r="H35" s="493"/>
      <c r="I35" s="493"/>
      <c r="J35" s="493"/>
      <c r="K35" s="493"/>
      <c r="L35" s="493"/>
      <c r="M35" s="493"/>
    </row>
    <row r="36" spans="1:13" s="251" customFormat="1" ht="16.5" x14ac:dyDescent="0.25">
      <c r="A36" s="492"/>
      <c r="B36" s="494"/>
      <c r="C36" s="482" t="s">
        <v>329</v>
      </c>
      <c r="D36" s="493"/>
      <c r="E36" s="493"/>
      <c r="F36" s="493"/>
      <c r="G36" s="493"/>
      <c r="H36" s="493"/>
      <c r="I36" s="493"/>
      <c r="J36" s="493"/>
      <c r="K36" s="493"/>
      <c r="L36" s="493"/>
      <c r="M36" s="493"/>
    </row>
    <row r="37" spans="1:13" s="251" customFormat="1" ht="16.5" x14ac:dyDescent="0.25">
      <c r="A37" s="492"/>
      <c r="B37" s="495"/>
      <c r="C37" s="482" t="s">
        <v>331</v>
      </c>
      <c r="D37" s="493"/>
      <c r="E37" s="493"/>
      <c r="F37" s="493"/>
      <c r="G37" s="493"/>
      <c r="H37" s="493"/>
      <c r="I37" s="493"/>
      <c r="J37" s="493"/>
      <c r="K37" s="493"/>
      <c r="L37" s="493"/>
      <c r="M37" s="493"/>
    </row>
    <row r="38" spans="1:13" s="251" customFormat="1" ht="16.5" x14ac:dyDescent="0.25">
      <c r="A38" s="496"/>
      <c r="B38" s="482"/>
      <c r="C38" s="482"/>
      <c r="D38" s="482"/>
      <c r="E38" s="482"/>
      <c r="F38" s="482"/>
      <c r="G38" s="482"/>
      <c r="H38" s="482"/>
      <c r="I38" s="482"/>
      <c r="J38" s="482"/>
      <c r="K38" s="482"/>
      <c r="L38" s="482"/>
      <c r="M38" s="482"/>
    </row>
    <row r="39" spans="1:13" s="251" customFormat="1" ht="16.5" x14ac:dyDescent="0.25">
      <c r="A39" s="485">
        <v>4</v>
      </c>
      <c r="B39" s="491" t="s">
        <v>319</v>
      </c>
      <c r="C39" s="482"/>
      <c r="D39" s="482"/>
      <c r="E39" s="482"/>
      <c r="F39" s="482"/>
      <c r="G39" s="482"/>
      <c r="H39" s="482"/>
      <c r="I39" s="482"/>
      <c r="J39" s="482"/>
      <c r="K39" s="482"/>
      <c r="L39" s="482"/>
      <c r="M39" s="482"/>
    </row>
    <row r="40" spans="1:13" s="251" customFormat="1" ht="38.25" customHeight="1" x14ac:dyDescent="0.25">
      <c r="A40" s="492"/>
      <c r="B40" s="509" t="s">
        <v>337</v>
      </c>
      <c r="C40" s="509"/>
      <c r="D40" s="509"/>
      <c r="E40" s="509"/>
      <c r="F40" s="509"/>
      <c r="G40" s="509"/>
      <c r="H40" s="509"/>
      <c r="I40" s="509"/>
      <c r="J40" s="509"/>
      <c r="K40" s="509"/>
      <c r="L40" s="509"/>
      <c r="M40" s="509"/>
    </row>
    <row r="41" spans="1:13" s="251" customFormat="1" ht="16.5" x14ac:dyDescent="0.25">
      <c r="A41" s="496"/>
      <c r="B41" s="482"/>
      <c r="C41" s="482"/>
      <c r="D41" s="482"/>
      <c r="E41" s="482"/>
      <c r="F41" s="482"/>
      <c r="G41" s="482"/>
      <c r="H41" s="482"/>
      <c r="I41" s="482"/>
      <c r="J41" s="482"/>
      <c r="K41" s="482"/>
      <c r="L41" s="482"/>
      <c r="M41" s="482"/>
    </row>
    <row r="42" spans="1:13" s="251" customFormat="1" ht="16.5" x14ac:dyDescent="0.25">
      <c r="A42" s="485">
        <v>5</v>
      </c>
      <c r="B42" s="491" t="s">
        <v>320</v>
      </c>
      <c r="C42" s="482"/>
      <c r="D42" s="482"/>
      <c r="E42" s="482"/>
      <c r="F42" s="482"/>
      <c r="G42" s="482"/>
      <c r="H42" s="482"/>
      <c r="I42" s="482"/>
      <c r="J42" s="482"/>
      <c r="K42" s="482"/>
      <c r="L42" s="482"/>
      <c r="M42" s="482"/>
    </row>
    <row r="43" spans="1:13" ht="16.5" x14ac:dyDescent="0.25">
      <c r="A43" s="497"/>
      <c r="B43" s="509" t="s">
        <v>321</v>
      </c>
      <c r="C43" s="511"/>
      <c r="D43" s="511"/>
      <c r="E43" s="511"/>
      <c r="F43" s="511"/>
      <c r="G43" s="511"/>
      <c r="H43" s="511"/>
      <c r="I43" s="511"/>
      <c r="J43" s="511"/>
      <c r="K43" s="511"/>
      <c r="L43" s="511"/>
      <c r="M43" s="511"/>
    </row>
    <row r="44" spans="1:13" x14ac:dyDescent="0.25">
      <c r="A44" s="497"/>
    </row>
    <row r="45" spans="1:13" ht="16.5" thickBot="1" x14ac:dyDescent="0.3">
      <c r="A45" s="498"/>
      <c r="B45" s="512"/>
      <c r="C45" s="513"/>
      <c r="D45" s="513"/>
      <c r="E45" s="513"/>
      <c r="F45" s="513"/>
      <c r="G45" s="513"/>
      <c r="H45" s="513"/>
      <c r="I45" s="513"/>
      <c r="J45" s="513"/>
      <c r="K45" s="513"/>
      <c r="L45" s="513"/>
      <c r="M45" s="513"/>
    </row>
    <row r="46" spans="1:13" x14ac:dyDescent="0.25">
      <c r="B46" s="504" t="s">
        <v>390</v>
      </c>
      <c r="C46" s="505"/>
      <c r="D46" s="505"/>
      <c r="E46" s="505"/>
      <c r="F46" s="505"/>
      <c r="G46" s="505"/>
      <c r="H46" s="505"/>
      <c r="I46" s="505"/>
      <c r="J46" s="505"/>
      <c r="K46" s="505"/>
      <c r="L46" s="505"/>
      <c r="M46" s="505"/>
    </row>
  </sheetData>
  <sheetProtection password="CA72" sheet="1" objects="1" scenarios="1" selectLockedCells="1"/>
  <mergeCells count="14">
    <mergeCell ref="B46:M46"/>
    <mergeCell ref="B1:M1"/>
    <mergeCell ref="B2:M2"/>
    <mergeCell ref="B4:M4"/>
    <mergeCell ref="B6:M6"/>
    <mergeCell ref="B8:M8"/>
    <mergeCell ref="B12:M12"/>
    <mergeCell ref="B10:M10"/>
    <mergeCell ref="B24:M24"/>
    <mergeCell ref="B34:M34"/>
    <mergeCell ref="B40:M40"/>
    <mergeCell ref="B43:M43"/>
    <mergeCell ref="B45:M45"/>
    <mergeCell ref="B22:M22"/>
  </mergeCells>
  <pageMargins left="0.7" right="0.7" top="0.75" bottom="0.75" header="0.3" footer="0.3"/>
  <pageSetup scale="79" orientation="portrait" r:id="rId1"/>
  <headerFooter>
    <oddFooter>&amp;LVersion: 1/1/2014&amp;CTab: &amp;A&amp;RPrint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45"/>
  <sheetViews>
    <sheetView showGridLines="0" view="pageBreakPreview" zoomScaleNormal="100" zoomScaleSheetLayoutView="100" workbookViewId="0">
      <selection activeCell="F18" sqref="F18"/>
    </sheetView>
  </sheetViews>
  <sheetFormatPr defaultRowHeight="15.75" x14ac:dyDescent="0.25"/>
  <cols>
    <col min="1" max="1" width="4.7109375" style="3" customWidth="1"/>
    <col min="2" max="2" width="9.140625" style="73" hidden="1" customWidth="1"/>
    <col min="3" max="3" width="9.140625" style="472" hidden="1" customWidth="1"/>
    <col min="4" max="5" width="4.85546875" style="3" customWidth="1"/>
    <col min="6" max="14" width="12.28515625" style="3" customWidth="1"/>
    <col min="15" max="15" width="1.7109375" style="148" customWidth="1"/>
    <col min="16" max="16" width="9.140625" style="73" hidden="1" customWidth="1"/>
    <col min="17" max="17" width="9.140625" style="472" hidden="1" customWidth="1"/>
    <col min="18" max="19" width="4.85546875" style="3" customWidth="1"/>
    <col min="20" max="28" width="12.28515625" style="3" customWidth="1"/>
    <col min="29" max="16384" width="9.140625" style="1"/>
  </cols>
  <sheetData>
    <row r="1" spans="1:28" x14ac:dyDescent="0.25">
      <c r="O1" s="154"/>
    </row>
    <row r="2" spans="1:28" x14ac:dyDescent="0.25">
      <c r="A2" s="1"/>
      <c r="B2" s="74"/>
      <c r="D2" s="517" t="s">
        <v>171</v>
      </c>
      <c r="E2" s="517"/>
      <c r="F2" s="517"/>
      <c r="G2" s="517"/>
      <c r="H2" s="517"/>
      <c r="I2" s="517"/>
      <c r="J2" s="517"/>
      <c r="K2" s="517"/>
      <c r="L2" s="517"/>
      <c r="M2" s="517"/>
      <c r="N2" s="517"/>
      <c r="O2" s="154"/>
      <c r="P2" s="74"/>
      <c r="R2" s="517" t="s">
        <v>171</v>
      </c>
      <c r="S2" s="517"/>
      <c r="T2" s="517"/>
      <c r="U2" s="517"/>
      <c r="V2" s="517"/>
      <c r="W2" s="517"/>
      <c r="X2" s="517"/>
      <c r="Y2" s="517"/>
      <c r="Z2" s="517"/>
      <c r="AA2" s="517"/>
      <c r="AB2" s="517"/>
    </row>
    <row r="3" spans="1:28" ht="16.5" thickBot="1" x14ac:dyDescent="0.3">
      <c r="A3" s="1"/>
      <c r="B3" s="74"/>
      <c r="D3" s="518" t="s">
        <v>249</v>
      </c>
      <c r="E3" s="518"/>
      <c r="F3" s="518"/>
      <c r="G3" s="518"/>
      <c r="H3" s="518"/>
      <c r="I3" s="518"/>
      <c r="J3" s="518"/>
      <c r="K3" s="518"/>
      <c r="L3" s="518"/>
      <c r="M3" s="518"/>
      <c r="N3" s="518"/>
      <c r="O3" s="154"/>
      <c r="P3" s="74"/>
      <c r="R3" s="518" t="s">
        <v>250</v>
      </c>
      <c r="S3" s="518"/>
      <c r="T3" s="518"/>
      <c r="U3" s="518"/>
      <c r="V3" s="518"/>
      <c r="W3" s="518"/>
      <c r="X3" s="518"/>
      <c r="Y3" s="518"/>
      <c r="Z3" s="518"/>
      <c r="AA3" s="518"/>
      <c r="AB3" s="518"/>
    </row>
    <row r="4" spans="1:28" x14ac:dyDescent="0.25">
      <c r="A4" s="1"/>
      <c r="B4" s="74"/>
      <c r="D4" s="2"/>
      <c r="E4" s="2"/>
      <c r="F4" s="2"/>
      <c r="G4" s="2"/>
      <c r="H4" s="2"/>
      <c r="I4" s="2"/>
      <c r="J4" s="2"/>
      <c r="K4" s="2"/>
      <c r="L4" s="2"/>
      <c r="M4" s="2"/>
      <c r="N4" s="2"/>
      <c r="O4" s="154"/>
      <c r="P4" s="74"/>
      <c r="R4" s="2"/>
      <c r="S4" s="2"/>
      <c r="T4" s="2"/>
      <c r="U4" s="2"/>
      <c r="V4" s="2"/>
      <c r="W4" s="2"/>
      <c r="X4" s="2"/>
      <c r="Y4" s="2"/>
      <c r="Z4" s="2"/>
      <c r="AA4" s="2"/>
      <c r="AB4" s="2"/>
    </row>
    <row r="5" spans="1:28" x14ac:dyDescent="0.25">
      <c r="A5" s="1"/>
      <c r="B5" s="74"/>
      <c r="D5" s="2"/>
      <c r="E5" s="2"/>
      <c r="G5" s="4" t="s">
        <v>0</v>
      </c>
      <c r="H5" s="61" t="str">
        <f>IF(Summary!E5="","",Summary!E5)</f>
        <v/>
      </c>
      <c r="I5" s="462"/>
      <c r="J5" s="462"/>
      <c r="K5" s="462"/>
      <c r="L5" s="462"/>
      <c r="M5" s="462"/>
      <c r="N5" s="2"/>
      <c r="O5" s="154"/>
      <c r="P5" s="74"/>
      <c r="R5" s="2"/>
      <c r="S5" s="2"/>
      <c r="U5" s="4" t="s">
        <v>0</v>
      </c>
      <c r="V5" s="61" t="str">
        <f>IF(Summary!$S5="","",Summary!$S5)</f>
        <v/>
      </c>
      <c r="W5" s="462"/>
      <c r="X5" s="462"/>
      <c r="Y5" s="462"/>
      <c r="Z5" s="462"/>
      <c r="AA5" s="462"/>
      <c r="AB5" s="2"/>
    </row>
    <row r="6" spans="1:28" x14ac:dyDescent="0.25">
      <c r="A6" s="1"/>
      <c r="B6" s="74"/>
      <c r="G6" s="4" t="s">
        <v>1</v>
      </c>
      <c r="H6" s="561" t="str">
        <f>IF(Summary!E6="","",Summary!E6)</f>
        <v/>
      </c>
      <c r="I6" s="562"/>
      <c r="J6" s="562"/>
      <c r="K6" s="562"/>
      <c r="L6" s="563"/>
      <c r="M6" s="462"/>
      <c r="O6" s="154"/>
      <c r="P6" s="74"/>
      <c r="U6" s="4" t="s">
        <v>1</v>
      </c>
      <c r="V6" s="561" t="str">
        <f>IF(Summary!$S6="","",Summary!$S6)</f>
        <v/>
      </c>
      <c r="W6" s="562"/>
      <c r="X6" s="562"/>
      <c r="Y6" s="562"/>
      <c r="Z6" s="563"/>
      <c r="AA6" s="462"/>
    </row>
    <row r="7" spans="1:28" x14ac:dyDescent="0.25">
      <c r="A7" s="1"/>
      <c r="B7" s="74"/>
      <c r="G7" s="4"/>
      <c r="H7" s="460"/>
      <c r="I7" s="460"/>
      <c r="J7" s="462"/>
      <c r="K7" s="462"/>
      <c r="L7" s="462"/>
      <c r="M7" s="462"/>
      <c r="O7" s="154"/>
      <c r="P7" s="74"/>
      <c r="U7" s="4"/>
      <c r="V7" s="460"/>
      <c r="W7" s="460"/>
      <c r="X7" s="462"/>
      <c r="Y7" s="462"/>
      <c r="Z7" s="462"/>
      <c r="AA7" s="462"/>
    </row>
    <row r="8" spans="1:28" x14ac:dyDescent="0.25">
      <c r="A8" s="1"/>
      <c r="B8" s="74"/>
      <c r="G8" s="4" t="s">
        <v>244</v>
      </c>
      <c r="H8" s="564" t="str">
        <f>IF(Summary!E8="","",Summary!E8)</f>
        <v/>
      </c>
      <c r="I8" s="564"/>
      <c r="J8" s="462"/>
      <c r="K8" s="462"/>
      <c r="L8" s="462"/>
      <c r="M8" s="462"/>
      <c r="O8" s="154"/>
      <c r="P8" s="74"/>
      <c r="U8" s="4" t="s">
        <v>244</v>
      </c>
      <c r="V8" s="569" t="str">
        <f>IF(Summary!$S8="","",Summary!$S8)</f>
        <v/>
      </c>
      <c r="W8" s="570"/>
      <c r="X8" s="462"/>
      <c r="Y8" s="462"/>
      <c r="Z8" s="462"/>
      <c r="AA8" s="462"/>
    </row>
    <row r="9" spans="1:28" x14ac:dyDescent="0.25">
      <c r="A9" s="1"/>
      <c r="B9" s="74"/>
      <c r="G9" s="4"/>
      <c r="H9" s="309"/>
      <c r="I9" s="309"/>
      <c r="J9" s="462"/>
      <c r="K9" s="462"/>
      <c r="L9" s="462"/>
      <c r="M9" s="462"/>
      <c r="O9" s="154"/>
      <c r="P9" s="74"/>
      <c r="U9" s="4"/>
      <c r="V9" s="309"/>
      <c r="W9" s="309"/>
      <c r="X9" s="462"/>
      <c r="Y9" s="462"/>
      <c r="Z9" s="462"/>
      <c r="AA9" s="462"/>
    </row>
    <row r="10" spans="1:28" x14ac:dyDescent="0.25">
      <c r="A10" s="1"/>
      <c r="B10" s="74"/>
      <c r="G10" s="4" t="s">
        <v>245</v>
      </c>
      <c r="H10" s="63">
        <f>IF(B26&gt;0,B26,0)</f>
        <v>0</v>
      </c>
      <c r="I10" s="309"/>
      <c r="J10" s="462"/>
      <c r="K10" s="462"/>
      <c r="L10" s="462"/>
      <c r="M10" s="462"/>
      <c r="O10" s="154"/>
      <c r="P10" s="74"/>
      <c r="U10" s="4" t="s">
        <v>242</v>
      </c>
      <c r="V10" s="63">
        <f>IF(P26&gt;0,P26,0)</f>
        <v>0</v>
      </c>
      <c r="W10" s="309"/>
      <c r="X10" s="462"/>
      <c r="Y10" s="462"/>
      <c r="Z10" s="462"/>
      <c r="AA10" s="462"/>
    </row>
    <row r="11" spans="1:28" ht="16.5" thickBot="1" x14ac:dyDescent="0.3">
      <c r="A11" s="1"/>
      <c r="B11" s="74"/>
      <c r="D11" s="5"/>
      <c r="E11" s="5"/>
      <c r="F11" s="5"/>
      <c r="G11" s="5"/>
      <c r="H11" s="5"/>
      <c r="I11" s="5"/>
      <c r="J11" s="5"/>
      <c r="K11" s="5"/>
      <c r="L11" s="5"/>
      <c r="M11" s="5"/>
      <c r="N11" s="5"/>
      <c r="O11" s="154"/>
      <c r="P11" s="74"/>
      <c r="R11" s="5"/>
      <c r="S11" s="5"/>
      <c r="T11" s="5"/>
      <c r="U11" s="5"/>
      <c r="V11" s="5"/>
      <c r="W11" s="5"/>
      <c r="X11" s="5"/>
      <c r="Y11" s="5"/>
      <c r="Z11" s="5"/>
      <c r="AA11" s="5"/>
      <c r="AB11" s="5"/>
    </row>
    <row r="12" spans="1:28" x14ac:dyDescent="0.25">
      <c r="O12" s="154"/>
    </row>
    <row r="13" spans="1:28" x14ac:dyDescent="0.25">
      <c r="A13" s="1"/>
      <c r="B13" s="74"/>
      <c r="D13" s="7"/>
      <c r="E13" s="7"/>
      <c r="F13" s="7"/>
      <c r="G13" s="7"/>
      <c r="H13" s="7"/>
      <c r="I13" s="7"/>
      <c r="J13" s="7"/>
      <c r="K13" s="7"/>
      <c r="L13" s="7"/>
      <c r="M13" s="7"/>
      <c r="N13" s="7"/>
      <c r="O13" s="154"/>
      <c r="P13" s="74"/>
      <c r="R13" s="7"/>
      <c r="S13" s="7"/>
      <c r="T13" s="7"/>
      <c r="U13" s="7"/>
      <c r="V13" s="7"/>
      <c r="W13" s="7"/>
      <c r="X13" s="7"/>
      <c r="Y13" s="7"/>
      <c r="Z13" s="7"/>
      <c r="AA13" s="7"/>
      <c r="AB13" s="7"/>
    </row>
    <row r="14" spans="1:28" ht="31.5" customHeight="1" x14ac:dyDescent="0.25">
      <c r="A14" s="1"/>
      <c r="B14" s="74"/>
      <c r="D14" s="584" t="s">
        <v>256</v>
      </c>
      <c r="E14" s="584"/>
      <c r="F14" s="584"/>
      <c r="G14" s="584"/>
      <c r="H14" s="584"/>
      <c r="I14" s="584"/>
      <c r="J14" s="584"/>
      <c r="K14" s="584"/>
      <c r="L14" s="584"/>
      <c r="M14" s="584"/>
      <c r="N14" s="584"/>
      <c r="O14" s="154"/>
      <c r="P14" s="74"/>
      <c r="R14" s="584" t="s">
        <v>256</v>
      </c>
      <c r="S14" s="584"/>
      <c r="T14" s="584"/>
      <c r="U14" s="584"/>
      <c r="V14" s="584"/>
      <c r="W14" s="584"/>
      <c r="X14" s="584"/>
      <c r="Y14" s="584"/>
      <c r="Z14" s="584"/>
      <c r="AA14" s="584"/>
      <c r="AB14" s="584"/>
    </row>
    <row r="15" spans="1:28" x14ac:dyDescent="0.25">
      <c r="A15" s="1"/>
      <c r="B15" s="74"/>
      <c r="D15" s="462"/>
      <c r="E15" s="462"/>
      <c r="F15" s="102"/>
      <c r="H15" s="462"/>
      <c r="I15" s="462"/>
      <c r="J15" s="462"/>
      <c r="K15" s="462"/>
      <c r="L15" s="462"/>
      <c r="M15" s="462"/>
      <c r="N15" s="462"/>
      <c r="O15" s="154"/>
      <c r="P15" s="74"/>
      <c r="R15" s="462"/>
      <c r="S15" s="462"/>
      <c r="T15" s="102"/>
      <c r="V15" s="462"/>
      <c r="W15" s="462"/>
      <c r="X15" s="462"/>
      <c r="Y15" s="462"/>
      <c r="Z15" s="462"/>
      <c r="AA15" s="462"/>
      <c r="AB15" s="462"/>
    </row>
    <row r="16" spans="1:28" ht="32.25" customHeight="1" x14ac:dyDescent="0.25">
      <c r="A16" s="1"/>
      <c r="B16" s="74"/>
      <c r="D16" s="462"/>
      <c r="E16" s="462"/>
      <c r="F16" s="602" t="s">
        <v>257</v>
      </c>
      <c r="G16" s="602"/>
      <c r="H16" s="462"/>
      <c r="I16" s="462"/>
      <c r="J16" s="462"/>
      <c r="K16" s="462"/>
      <c r="L16" s="462"/>
      <c r="M16" s="462"/>
      <c r="N16" s="462"/>
      <c r="O16" s="154"/>
      <c r="P16" s="74"/>
      <c r="R16" s="462"/>
      <c r="S16" s="462"/>
      <c r="T16" s="602" t="s">
        <v>257</v>
      </c>
      <c r="U16" s="602"/>
      <c r="V16" s="462"/>
      <c r="W16" s="462"/>
      <c r="X16" s="462"/>
      <c r="Y16" s="462"/>
      <c r="Z16" s="462"/>
      <c r="AA16" s="462"/>
      <c r="AB16" s="462"/>
    </row>
    <row r="17" spans="1:28" x14ac:dyDescent="0.25">
      <c r="A17" s="1"/>
      <c r="B17" s="74"/>
      <c r="D17" s="462"/>
      <c r="E17" s="462"/>
      <c r="F17" s="103"/>
      <c r="H17" s="462"/>
      <c r="I17" s="462"/>
      <c r="J17" s="462"/>
      <c r="K17" s="462"/>
      <c r="L17" s="462"/>
      <c r="M17" s="462"/>
      <c r="N17" s="462"/>
      <c r="O17" s="154"/>
      <c r="P17" s="74"/>
      <c r="R17" s="462"/>
      <c r="S17" s="462"/>
      <c r="T17" s="103"/>
      <c r="V17" s="462"/>
      <c r="W17" s="462"/>
      <c r="X17" s="462"/>
      <c r="Y17" s="462"/>
      <c r="Z17" s="462"/>
      <c r="AA17" s="462"/>
      <c r="AB17" s="462"/>
    </row>
    <row r="18" spans="1:28" x14ac:dyDescent="0.25">
      <c r="A18" s="1"/>
      <c r="B18" s="74"/>
      <c r="D18" s="462"/>
      <c r="E18" s="462"/>
      <c r="F18" s="89"/>
      <c r="G18" s="86" t="str">
        <f>IF(F$21&gt;0,F18/F$21,"")</f>
        <v/>
      </c>
      <c r="H18" s="260" t="s">
        <v>346</v>
      </c>
      <c r="I18" s="462"/>
      <c r="J18" s="462"/>
      <c r="K18" s="462"/>
      <c r="L18" s="462"/>
      <c r="M18" s="462"/>
      <c r="N18" s="462"/>
      <c r="O18" s="154"/>
      <c r="P18" s="74"/>
      <c r="R18" s="462"/>
      <c r="S18" s="462"/>
      <c r="T18" s="303"/>
      <c r="U18" s="86" t="str">
        <f>IF(T$21&gt;0,T18/T$21,"")</f>
        <v/>
      </c>
      <c r="V18" s="260" t="s">
        <v>346</v>
      </c>
      <c r="W18" s="462"/>
      <c r="X18" s="462"/>
      <c r="Y18" s="462"/>
      <c r="Z18" s="462"/>
      <c r="AA18" s="462"/>
      <c r="AB18" s="462"/>
    </row>
    <row r="19" spans="1:28" x14ac:dyDescent="0.25">
      <c r="A19" s="1"/>
      <c r="B19" s="74"/>
      <c r="D19" s="462"/>
      <c r="E19" s="462"/>
      <c r="F19" s="89"/>
      <c r="G19" s="86" t="str">
        <f>IF(F$21&gt;0,F19/F$21,"")</f>
        <v/>
      </c>
      <c r="H19" s="260" t="s">
        <v>389</v>
      </c>
      <c r="I19" s="297"/>
      <c r="J19" s="297"/>
      <c r="K19" s="297"/>
      <c r="L19" s="462"/>
      <c r="M19" s="462"/>
      <c r="N19" s="462"/>
      <c r="O19" s="154"/>
      <c r="P19" s="74"/>
      <c r="R19" s="462"/>
      <c r="S19" s="462"/>
      <c r="T19" s="303"/>
      <c r="U19" s="86" t="str">
        <f>IF(T$21&gt;0,T19/T$21,"")</f>
        <v/>
      </c>
      <c r="V19" s="260" t="s">
        <v>389</v>
      </c>
      <c r="W19" s="297"/>
      <c r="X19" s="297"/>
      <c r="Y19" s="297"/>
      <c r="Z19" s="462"/>
      <c r="AA19" s="462"/>
      <c r="AB19" s="462"/>
    </row>
    <row r="20" spans="1:28" x14ac:dyDescent="0.25">
      <c r="A20" s="1"/>
      <c r="B20" s="74"/>
      <c r="D20" s="462"/>
      <c r="E20" s="462"/>
      <c r="F20" s="462"/>
      <c r="G20" s="462"/>
      <c r="H20" s="462"/>
      <c r="I20" s="462"/>
      <c r="J20" s="462"/>
      <c r="K20" s="462"/>
      <c r="L20" s="462"/>
      <c r="M20" s="462"/>
      <c r="N20" s="462"/>
      <c r="O20" s="154"/>
      <c r="P20" s="74"/>
      <c r="R20" s="462"/>
      <c r="S20" s="462"/>
      <c r="T20" s="462"/>
      <c r="U20" s="462"/>
      <c r="V20" s="462"/>
      <c r="W20" s="462"/>
      <c r="X20" s="462"/>
      <c r="Y20" s="462"/>
      <c r="Z20" s="462"/>
      <c r="AA20" s="462"/>
      <c r="AB20" s="462"/>
    </row>
    <row r="21" spans="1:28" x14ac:dyDescent="0.25">
      <c r="A21" s="1"/>
      <c r="B21" s="74"/>
      <c r="D21" s="462"/>
      <c r="E21" s="462"/>
      <c r="F21" s="104">
        <f>SUM(F18:F19)</f>
        <v>0</v>
      </c>
      <c r="G21" s="101" t="str">
        <f>IF(F21&gt;0,F21/F21,"")</f>
        <v/>
      </c>
      <c r="H21" s="462" t="s">
        <v>255</v>
      </c>
      <c r="I21" s="462"/>
      <c r="J21" s="462"/>
      <c r="K21" s="462"/>
      <c r="L21" s="462"/>
      <c r="M21" s="462"/>
      <c r="N21" s="462"/>
      <c r="O21" s="154"/>
      <c r="P21" s="74"/>
      <c r="R21" s="462"/>
      <c r="S21" s="462"/>
      <c r="T21" s="104">
        <f>SUM(T18:T19)</f>
        <v>0</v>
      </c>
      <c r="U21" s="101" t="str">
        <f>IF(T21&gt;0,T21/T21,"")</f>
        <v/>
      </c>
      <c r="V21" s="462" t="s">
        <v>255</v>
      </c>
      <c r="W21" s="462"/>
      <c r="X21" s="462"/>
      <c r="Y21" s="462"/>
      <c r="Z21" s="462"/>
      <c r="AA21" s="462"/>
      <c r="AB21" s="462"/>
    </row>
    <row r="22" spans="1:28" x14ac:dyDescent="0.25">
      <c r="A22" s="1"/>
      <c r="B22" s="74"/>
      <c r="D22" s="1"/>
      <c r="E22" s="1"/>
      <c r="F22" s="1"/>
      <c r="G22" s="1"/>
      <c r="O22" s="154"/>
      <c r="P22" s="74"/>
      <c r="R22" s="1"/>
      <c r="S22" s="1"/>
      <c r="T22" s="1"/>
      <c r="U22" s="1"/>
    </row>
    <row r="23" spans="1:28" ht="16.5" thickBot="1" x14ac:dyDescent="0.3">
      <c r="A23" s="1"/>
      <c r="B23" s="74"/>
      <c r="D23" s="514" t="s">
        <v>262</v>
      </c>
      <c r="E23" s="514"/>
      <c r="F23" s="514"/>
      <c r="G23" s="514"/>
      <c r="H23" s="514"/>
      <c r="I23" s="514"/>
      <c r="J23" s="514"/>
      <c r="K23" s="514"/>
      <c r="L23" s="514"/>
      <c r="M23" s="514"/>
      <c r="N23" s="514"/>
      <c r="O23" s="154"/>
      <c r="P23" s="74"/>
      <c r="R23" s="514" t="s">
        <v>262</v>
      </c>
      <c r="S23" s="514"/>
      <c r="T23" s="514"/>
      <c r="U23" s="514"/>
      <c r="V23" s="514"/>
      <c r="W23" s="514"/>
      <c r="X23" s="514"/>
      <c r="Y23" s="514"/>
      <c r="Z23" s="514"/>
      <c r="AA23" s="514"/>
      <c r="AB23" s="514"/>
    </row>
    <row r="24" spans="1:28" x14ac:dyDescent="0.25">
      <c r="A24" s="1"/>
      <c r="B24" s="74"/>
      <c r="D24" s="603" t="s">
        <v>365</v>
      </c>
      <c r="E24" s="603"/>
      <c r="F24" s="603"/>
      <c r="G24" s="603"/>
      <c r="H24" s="603"/>
      <c r="I24" s="603"/>
      <c r="J24" s="603"/>
      <c r="K24" s="603"/>
      <c r="L24" s="603"/>
      <c r="M24" s="603"/>
      <c r="N24" s="603"/>
      <c r="O24" s="154"/>
      <c r="P24" s="74"/>
      <c r="R24" s="603" t="s">
        <v>365</v>
      </c>
      <c r="S24" s="603"/>
      <c r="T24" s="603"/>
      <c r="U24" s="603"/>
      <c r="V24" s="603"/>
      <c r="W24" s="603"/>
      <c r="X24" s="603"/>
      <c r="Y24" s="603"/>
      <c r="Z24" s="603"/>
      <c r="AA24" s="603"/>
      <c r="AB24" s="603"/>
    </row>
    <row r="25" spans="1:28" x14ac:dyDescent="0.25">
      <c r="A25" s="1"/>
      <c r="B25" s="458" t="s">
        <v>252</v>
      </c>
      <c r="C25" s="458" t="s">
        <v>248</v>
      </c>
      <c r="F25" s="10"/>
      <c r="G25" s="10"/>
      <c r="H25" s="10"/>
      <c r="I25" s="10"/>
      <c r="J25" s="10"/>
      <c r="K25" s="10"/>
      <c r="L25" s="10"/>
      <c r="M25" s="10"/>
      <c r="N25" s="10"/>
      <c r="O25" s="154"/>
      <c r="P25" s="74"/>
      <c r="T25" s="10"/>
      <c r="U25" s="10"/>
      <c r="V25" s="10"/>
      <c r="W25" s="10"/>
      <c r="X25" s="10"/>
      <c r="Y25" s="10"/>
      <c r="Z25" s="10"/>
      <c r="AA25" s="10"/>
      <c r="AB25" s="10"/>
    </row>
    <row r="26" spans="1:28" ht="20.100000000000001" customHeight="1" x14ac:dyDescent="0.25">
      <c r="A26" s="1"/>
      <c r="B26" s="599">
        <f>SUM(D26:D28)</f>
        <v>0</v>
      </c>
      <c r="C26" s="473">
        <v>3</v>
      </c>
      <c r="D26" s="464" t="str">
        <f>IF(E26="X",C26,"")</f>
        <v/>
      </c>
      <c r="E26" s="464" t="str">
        <f>IF((SUM($G$19:$G$19))&gt;=F26,IF((SUM($G$19:$G$19))&lt;=G26,"X",""),"")</f>
        <v/>
      </c>
      <c r="F26" s="294">
        <v>0.25</v>
      </c>
      <c r="G26" s="218">
        <v>0.49990000000000001</v>
      </c>
      <c r="H26" s="90"/>
      <c r="I26" s="90"/>
      <c r="J26" s="90"/>
      <c r="K26" s="90"/>
      <c r="L26" s="90"/>
      <c r="M26" s="90"/>
      <c r="N26" s="91"/>
      <c r="O26" s="154"/>
      <c r="P26" s="599">
        <f>SUM(R26:R28)</f>
        <v>0</v>
      </c>
      <c r="Q26" s="473">
        <v>3</v>
      </c>
      <c r="R26" s="464" t="str">
        <f>IF(S26="X",Q26,"")</f>
        <v/>
      </c>
      <c r="S26" s="464" t="str">
        <f>IF((SUM($U$19:$U$19))&gt;=T26,IF((SUM($U$19:$U$19))&lt;=U26,"X",""),"")</f>
        <v/>
      </c>
      <c r="T26" s="92">
        <v>0.25</v>
      </c>
      <c r="U26" s="93">
        <v>0.49990000000000001</v>
      </c>
      <c r="V26" s="90"/>
      <c r="W26" s="90"/>
      <c r="X26" s="90"/>
      <c r="Y26" s="90"/>
      <c r="Z26" s="90"/>
      <c r="AA26" s="90"/>
      <c r="AB26" s="91"/>
    </row>
    <row r="27" spans="1:28" ht="20.100000000000001" customHeight="1" x14ac:dyDescent="0.25">
      <c r="A27" s="1"/>
      <c r="B27" s="600"/>
      <c r="C27" s="473">
        <v>5</v>
      </c>
      <c r="D27" s="100" t="str">
        <f>IF(E27="X",C27,"")</f>
        <v/>
      </c>
      <c r="E27" s="464" t="str">
        <f>IF((SUM($G$19:$G$19))&gt;=F27,IF((SUM($G$19:$G$19))&lt;=G27,"X",""),"")</f>
        <v/>
      </c>
      <c r="F27" s="294">
        <v>0.5</v>
      </c>
      <c r="G27" s="218">
        <v>0.74990000000000001</v>
      </c>
      <c r="H27" s="90"/>
      <c r="I27" s="90"/>
      <c r="J27" s="90"/>
      <c r="K27" s="90"/>
      <c r="L27" s="90"/>
      <c r="M27" s="90"/>
      <c r="N27" s="91"/>
      <c r="O27" s="154"/>
      <c r="P27" s="600"/>
      <c r="Q27" s="473">
        <v>5</v>
      </c>
      <c r="R27" s="100" t="str">
        <f>IF(S27="X",Q27,"")</f>
        <v/>
      </c>
      <c r="S27" s="464" t="str">
        <f>IF((SUM($U$19:$U$19))&gt;=T27,IF((SUM($U$19:$U$19))&lt;=U27,"X",""),"")</f>
        <v/>
      </c>
      <c r="T27" s="92">
        <v>0.5</v>
      </c>
      <c r="U27" s="93">
        <v>0.74990000000000001</v>
      </c>
      <c r="V27" s="90"/>
      <c r="W27" s="90"/>
      <c r="X27" s="90"/>
      <c r="Y27" s="90"/>
      <c r="Z27" s="90"/>
      <c r="AA27" s="90"/>
      <c r="AB27" s="91"/>
    </row>
    <row r="28" spans="1:28" ht="20.100000000000001" customHeight="1" x14ac:dyDescent="0.25">
      <c r="A28" s="1"/>
      <c r="B28" s="601"/>
      <c r="C28" s="473">
        <v>7</v>
      </c>
      <c r="D28" s="100" t="str">
        <f>IF(E28="X",C28,"")</f>
        <v/>
      </c>
      <c r="E28" s="464" t="str">
        <f>IF((SUM($G$19:$G$19))&gt;=F28,IF((SUM($G$19:$G$19))&lt;=G28,"X",""),"")</f>
        <v/>
      </c>
      <c r="F28" s="294">
        <v>0.75</v>
      </c>
      <c r="G28" s="219">
        <v>1</v>
      </c>
      <c r="H28" s="90"/>
      <c r="I28" s="90"/>
      <c r="J28" s="90"/>
      <c r="K28" s="90"/>
      <c r="L28" s="90"/>
      <c r="M28" s="90"/>
      <c r="N28" s="91"/>
      <c r="O28" s="154"/>
      <c r="P28" s="601"/>
      <c r="Q28" s="473">
        <v>7</v>
      </c>
      <c r="R28" s="100" t="str">
        <f>IF(S28="X",Q28,"")</f>
        <v/>
      </c>
      <c r="S28" s="464" t="str">
        <f>IF((SUM($U$19:$U$19))&gt;=T28,IF((SUM($U$19:$U$19))&lt;=U28,"X",""),"")</f>
        <v/>
      </c>
      <c r="T28" s="92">
        <v>0.75</v>
      </c>
      <c r="U28" s="94">
        <v>1</v>
      </c>
      <c r="V28" s="90"/>
      <c r="W28" s="90"/>
      <c r="X28" s="90"/>
      <c r="Y28" s="90"/>
      <c r="Z28" s="90"/>
      <c r="AA28" s="90"/>
      <c r="AB28" s="91"/>
    </row>
    <row r="29" spans="1:28" ht="15" customHeight="1" x14ac:dyDescent="0.25">
      <c r="A29" s="1"/>
      <c r="B29" s="74"/>
      <c r="F29" s="11"/>
      <c r="O29" s="154"/>
      <c r="P29" s="74"/>
      <c r="T29" s="11"/>
    </row>
    <row r="30" spans="1:28" s="11" customFormat="1" ht="15" customHeight="1" x14ac:dyDescent="0.25">
      <c r="B30" s="75"/>
      <c r="C30" s="71"/>
      <c r="O30" s="155"/>
      <c r="P30" s="75"/>
      <c r="Q30" s="71"/>
    </row>
    <row r="31" spans="1:28" ht="48.75" customHeight="1" x14ac:dyDescent="0.25">
      <c r="A31" s="1"/>
      <c r="B31" s="74"/>
      <c r="D31" s="515"/>
      <c r="E31" s="515"/>
      <c r="F31" s="515"/>
      <c r="G31" s="515"/>
      <c r="H31" s="515"/>
      <c r="I31" s="515"/>
      <c r="J31" s="515"/>
      <c r="K31" s="515"/>
      <c r="L31" s="515"/>
      <c r="M31" s="515"/>
      <c r="N31" s="515"/>
      <c r="O31" s="154"/>
      <c r="P31" s="74"/>
      <c r="R31" s="515"/>
      <c r="S31" s="515"/>
      <c r="T31" s="515"/>
      <c r="U31" s="515"/>
      <c r="V31" s="515"/>
      <c r="W31" s="515"/>
      <c r="X31" s="515"/>
      <c r="Y31" s="515"/>
      <c r="Z31" s="515"/>
      <c r="AA31" s="515"/>
      <c r="AB31" s="515"/>
    </row>
    <row r="32" spans="1:28" s="11" customFormat="1" ht="62.25" customHeight="1" x14ac:dyDescent="0.25">
      <c r="B32" s="75"/>
      <c r="C32" s="71"/>
      <c r="D32" s="515"/>
      <c r="E32" s="515"/>
      <c r="F32" s="515"/>
      <c r="G32" s="515"/>
      <c r="H32" s="515"/>
      <c r="I32" s="515"/>
      <c r="J32" s="515"/>
      <c r="K32" s="515"/>
      <c r="L32" s="515"/>
      <c r="M32" s="515"/>
      <c r="N32" s="515"/>
      <c r="O32" s="155"/>
      <c r="P32" s="75"/>
      <c r="Q32" s="71"/>
      <c r="R32" s="515"/>
      <c r="S32" s="515"/>
      <c r="T32" s="515"/>
      <c r="U32" s="515"/>
      <c r="V32" s="515"/>
      <c r="W32" s="515"/>
      <c r="X32" s="515"/>
      <c r="Y32" s="515"/>
      <c r="Z32" s="515"/>
      <c r="AA32" s="515"/>
      <c r="AB32" s="515"/>
    </row>
    <row r="33" spans="1:28" s="11" customFormat="1" ht="15" customHeight="1" x14ac:dyDescent="0.25">
      <c r="B33" s="75"/>
      <c r="C33" s="71"/>
      <c r="O33" s="152"/>
      <c r="P33" s="75"/>
      <c r="Q33" s="71"/>
    </row>
    <row r="34" spans="1:28" s="11" customFormat="1" ht="15" customHeight="1" x14ac:dyDescent="0.25">
      <c r="B34" s="75"/>
      <c r="C34" s="71"/>
      <c r="O34" s="152"/>
      <c r="P34" s="75"/>
      <c r="Q34" s="71"/>
    </row>
    <row r="35" spans="1:28" s="11" customFormat="1" ht="15" customHeight="1" x14ac:dyDescent="0.25">
      <c r="B35" s="75"/>
      <c r="C35" s="71"/>
      <c r="O35" s="152"/>
      <c r="P35" s="75"/>
      <c r="Q35" s="71"/>
    </row>
    <row r="37" spans="1:28" ht="15" customHeight="1" x14ac:dyDescent="0.25">
      <c r="A37" s="1"/>
      <c r="B37" s="74"/>
      <c r="D37" s="13"/>
      <c r="E37" s="13"/>
      <c r="F37" s="14"/>
      <c r="P37" s="74"/>
      <c r="R37" s="13"/>
      <c r="S37" s="13"/>
      <c r="T37" s="14"/>
    </row>
    <row r="42" spans="1:28" x14ac:dyDescent="0.25">
      <c r="H42" s="87"/>
      <c r="J42" s="87"/>
    </row>
    <row r="43" spans="1:28" x14ac:dyDescent="0.25">
      <c r="H43" s="87"/>
      <c r="J43" s="87"/>
    </row>
    <row r="44" spans="1:28" hidden="1" x14ac:dyDescent="0.25">
      <c r="A44" s="1"/>
      <c r="B44" s="74"/>
      <c r="D44" s="1"/>
      <c r="E44" s="1"/>
      <c r="F44" s="3" t="s">
        <v>4</v>
      </c>
      <c r="G44" s="1"/>
      <c r="H44" s="127"/>
      <c r="J44" s="127"/>
      <c r="K44" s="1"/>
      <c r="L44" s="1"/>
      <c r="M44" s="1"/>
      <c r="N44" s="1"/>
      <c r="P44" s="74"/>
      <c r="R44" s="1"/>
      <c r="S44" s="1"/>
      <c r="T44" s="3" t="s">
        <v>4</v>
      </c>
      <c r="U44" s="1"/>
      <c r="V44" s="1"/>
      <c r="W44" s="1"/>
      <c r="X44" s="1"/>
      <c r="Y44" s="1"/>
      <c r="Z44" s="1"/>
      <c r="AA44" s="1"/>
      <c r="AB44" s="1"/>
    </row>
    <row r="45" spans="1:28" x14ac:dyDescent="0.25">
      <c r="H45" s="87"/>
      <c r="J45" s="87"/>
    </row>
  </sheetData>
  <sheetProtection algorithmName="SHA-512" hashValue="IsPwLIbNlDp4rJyZPbYSsBPmUXY1Kedt8K6hvQAdGjTaJ9Ds5ZXqtGe3pvBHBZgMSuGOLQhXY3a/YgL4xbEKhw==" saltValue="/HcbprCcOsvVTtDm3CQBDw==" spinCount="100000" sheet="1" objects="1" scenarios="1" selectLockedCells="1"/>
  <mergeCells count="22">
    <mergeCell ref="R31:AB31"/>
    <mergeCell ref="R32:AB32"/>
    <mergeCell ref="D24:N24"/>
    <mergeCell ref="R24:AB24"/>
    <mergeCell ref="D31:N31"/>
    <mergeCell ref="D32:N32"/>
    <mergeCell ref="B26:B28"/>
    <mergeCell ref="F16:G16"/>
    <mergeCell ref="R2:AB2"/>
    <mergeCell ref="R3:AB3"/>
    <mergeCell ref="V6:Z6"/>
    <mergeCell ref="V8:W8"/>
    <mergeCell ref="R14:AB14"/>
    <mergeCell ref="T16:U16"/>
    <mergeCell ref="R23:AB23"/>
    <mergeCell ref="P26:P28"/>
    <mergeCell ref="D23:N23"/>
    <mergeCell ref="D2:N2"/>
    <mergeCell ref="D3:N3"/>
    <mergeCell ref="H6:L6"/>
    <mergeCell ref="H8:I8"/>
    <mergeCell ref="D14:N14"/>
  </mergeCells>
  <pageMargins left="0.7" right="0.7" top="0.75" bottom="0.75" header="0.3" footer="0.3"/>
  <pageSetup scale="71" orientation="portrait" r:id="rId1"/>
  <headerFooter>
    <oddFooter>&amp;LVersion: 1/1/2014&amp;CTab: &amp;A&amp;RPrint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47"/>
  <sheetViews>
    <sheetView showGridLines="0" view="pageBreakPreview" zoomScaleNormal="100" zoomScaleSheetLayoutView="100" workbookViewId="0">
      <selection activeCell="M15" sqref="M15"/>
    </sheetView>
  </sheetViews>
  <sheetFormatPr defaultRowHeight="15.75" x14ac:dyDescent="0.25"/>
  <cols>
    <col min="1" max="1" width="3" style="3" customWidth="1"/>
    <col min="2" max="2" width="9.140625" style="73" hidden="1" customWidth="1"/>
    <col min="3" max="3" width="9.140625" style="69" hidden="1" customWidth="1"/>
    <col min="4" max="4" width="9.140625" style="73" hidden="1" customWidth="1"/>
    <col min="5" max="6" width="4.85546875" style="3" customWidth="1"/>
    <col min="7" max="14" width="12.28515625" style="3" customWidth="1"/>
    <col min="15" max="15" width="1.7109375" style="18" customWidth="1"/>
    <col min="16" max="16" width="9.140625" style="73" hidden="1" customWidth="1"/>
    <col min="17" max="17" width="9.140625" style="472" hidden="1" customWidth="1"/>
    <col min="18" max="18" width="9.140625" style="73" hidden="1" customWidth="1"/>
    <col min="19" max="20" width="4.85546875" style="3" customWidth="1"/>
    <col min="21" max="28" width="12.28515625" style="3" customWidth="1"/>
    <col min="29" max="16384" width="9.140625" style="1"/>
  </cols>
  <sheetData>
    <row r="1" spans="1:28" x14ac:dyDescent="0.25">
      <c r="O1" s="156"/>
    </row>
    <row r="2" spans="1:28" x14ac:dyDescent="0.25">
      <c r="A2" s="1"/>
      <c r="B2" s="74"/>
      <c r="D2" s="74"/>
      <c r="E2" s="604" t="s">
        <v>260</v>
      </c>
      <c r="F2" s="604"/>
      <c r="G2" s="604"/>
      <c r="H2" s="604"/>
      <c r="I2" s="604"/>
      <c r="J2" s="604"/>
      <c r="K2" s="604"/>
      <c r="L2" s="604"/>
      <c r="M2" s="604"/>
      <c r="N2" s="604"/>
      <c r="O2" s="154"/>
      <c r="P2" s="74"/>
      <c r="R2" s="74"/>
      <c r="S2" s="604" t="s">
        <v>260</v>
      </c>
      <c r="T2" s="604"/>
      <c r="U2" s="604"/>
      <c r="V2" s="604"/>
      <c r="W2" s="604"/>
      <c r="X2" s="604"/>
      <c r="Y2" s="604"/>
      <c r="Z2" s="604"/>
      <c r="AA2" s="604"/>
      <c r="AB2" s="604"/>
    </row>
    <row r="3" spans="1:28" ht="16.5" thickBot="1" x14ac:dyDescent="0.3">
      <c r="A3" s="1"/>
      <c r="B3" s="74"/>
      <c r="D3" s="74"/>
      <c r="E3" s="518" t="s">
        <v>249</v>
      </c>
      <c r="F3" s="518"/>
      <c r="G3" s="518"/>
      <c r="H3" s="518"/>
      <c r="I3" s="518"/>
      <c r="J3" s="518"/>
      <c r="K3" s="518"/>
      <c r="L3" s="518"/>
      <c r="M3" s="518"/>
      <c r="N3" s="518"/>
      <c r="O3" s="154"/>
      <c r="P3" s="74"/>
      <c r="R3" s="74"/>
      <c r="S3" s="518" t="s">
        <v>250</v>
      </c>
      <c r="T3" s="518"/>
      <c r="U3" s="518"/>
      <c r="V3" s="518"/>
      <c r="W3" s="518"/>
      <c r="X3" s="518"/>
      <c r="Y3" s="518"/>
      <c r="Z3" s="518"/>
      <c r="AA3" s="518"/>
      <c r="AB3" s="518"/>
    </row>
    <row r="4" spans="1:28" x14ac:dyDescent="0.25">
      <c r="A4" s="1"/>
      <c r="B4" s="74"/>
      <c r="D4" s="74"/>
      <c r="E4" s="2"/>
      <c r="F4" s="2"/>
      <c r="G4" s="2"/>
      <c r="H4" s="2"/>
      <c r="I4" s="2"/>
      <c r="J4" s="2"/>
      <c r="K4" s="2"/>
      <c r="L4" s="2"/>
      <c r="M4" s="2"/>
      <c r="N4" s="2"/>
      <c r="O4" s="154"/>
      <c r="P4" s="74"/>
      <c r="R4" s="74"/>
      <c r="S4" s="2"/>
      <c r="T4" s="2"/>
      <c r="U4" s="2"/>
      <c r="V4" s="2"/>
      <c r="W4" s="2"/>
      <c r="X4" s="2"/>
      <c r="Y4" s="2"/>
      <c r="Z4" s="2"/>
      <c r="AA4" s="2"/>
      <c r="AB4" s="2"/>
    </row>
    <row r="5" spans="1:28" x14ac:dyDescent="0.25">
      <c r="A5" s="1"/>
      <c r="B5" s="74"/>
      <c r="D5" s="74"/>
      <c r="E5" s="2"/>
      <c r="F5" s="2"/>
      <c r="H5" s="4" t="s">
        <v>0</v>
      </c>
      <c r="I5" s="61" t="str">
        <f>IF(Summary!E5="","",Summary!E5)</f>
        <v/>
      </c>
      <c r="J5" s="462"/>
      <c r="K5" s="462"/>
      <c r="L5" s="462"/>
      <c r="M5" s="462"/>
      <c r="N5" s="2"/>
      <c r="O5" s="154"/>
      <c r="P5" s="74"/>
      <c r="R5" s="74"/>
      <c r="S5" s="2"/>
      <c r="T5" s="2"/>
      <c r="V5" s="4" t="s">
        <v>0</v>
      </c>
      <c r="W5" s="61" t="str">
        <f>IF(Summary!$S5="","",Summary!$S5)</f>
        <v/>
      </c>
      <c r="X5" s="462"/>
      <c r="Y5" s="462"/>
      <c r="Z5" s="462"/>
      <c r="AA5" s="462"/>
      <c r="AB5" s="2"/>
    </row>
    <row r="6" spans="1:28" x14ac:dyDescent="0.25">
      <c r="A6" s="1"/>
      <c r="B6" s="74"/>
      <c r="D6" s="74"/>
      <c r="H6" s="4" t="s">
        <v>1</v>
      </c>
      <c r="I6" s="561" t="str">
        <f>IF(Summary!E6="","",Summary!E6)</f>
        <v/>
      </c>
      <c r="J6" s="562"/>
      <c r="K6" s="562"/>
      <c r="L6" s="562"/>
      <c r="M6" s="563"/>
      <c r="O6" s="154"/>
      <c r="P6" s="74"/>
      <c r="R6" s="74"/>
      <c r="V6" s="4" t="s">
        <v>1</v>
      </c>
      <c r="W6" s="561" t="str">
        <f>IF(Summary!$S6="","",Summary!$S6)</f>
        <v/>
      </c>
      <c r="X6" s="562"/>
      <c r="Y6" s="562"/>
      <c r="Z6" s="562"/>
      <c r="AA6" s="563"/>
    </row>
    <row r="7" spans="1:28" x14ac:dyDescent="0.25">
      <c r="A7" s="1"/>
      <c r="B7" s="74"/>
      <c r="D7" s="74"/>
      <c r="H7" s="4"/>
      <c r="I7" s="460"/>
      <c r="J7" s="460"/>
      <c r="K7" s="462"/>
      <c r="L7" s="462"/>
      <c r="M7" s="462"/>
      <c r="O7" s="154"/>
      <c r="P7" s="74"/>
      <c r="R7" s="74"/>
      <c r="V7" s="4"/>
      <c r="W7" s="460"/>
      <c r="X7" s="460"/>
      <c r="Y7" s="462"/>
      <c r="Z7" s="462"/>
      <c r="AA7" s="462"/>
    </row>
    <row r="8" spans="1:28" x14ac:dyDescent="0.25">
      <c r="A8" s="1"/>
      <c r="B8" s="74"/>
      <c r="D8" s="74"/>
      <c r="H8" s="4" t="s">
        <v>244</v>
      </c>
      <c r="I8" s="564" t="str">
        <f>IF(Summary!E8="","",Summary!E8)</f>
        <v/>
      </c>
      <c r="J8" s="564"/>
      <c r="K8" s="462"/>
      <c r="L8" s="462"/>
      <c r="M8" s="462"/>
      <c r="O8" s="154"/>
      <c r="P8" s="74"/>
      <c r="R8" s="74"/>
      <c r="V8" s="4" t="s">
        <v>244</v>
      </c>
      <c r="W8" s="569" t="str">
        <f>IF(Summary!$S8="","",Summary!$S8)</f>
        <v/>
      </c>
      <c r="X8" s="570"/>
      <c r="Y8" s="462"/>
      <c r="Z8" s="462"/>
      <c r="AA8" s="462"/>
    </row>
    <row r="9" spans="1:28" x14ac:dyDescent="0.25">
      <c r="A9" s="1"/>
      <c r="B9" s="74"/>
      <c r="D9" s="74"/>
      <c r="H9" s="4"/>
      <c r="I9" s="309"/>
      <c r="J9" s="309"/>
      <c r="K9" s="462"/>
      <c r="L9" s="462"/>
      <c r="M9" s="462"/>
      <c r="O9" s="154"/>
      <c r="P9" s="74"/>
      <c r="R9" s="74"/>
      <c r="V9" s="4"/>
      <c r="W9" s="309"/>
      <c r="X9" s="309"/>
      <c r="Y9" s="462"/>
      <c r="Z9" s="462"/>
      <c r="AA9" s="462"/>
    </row>
    <row r="10" spans="1:28" x14ac:dyDescent="0.25">
      <c r="A10" s="1"/>
      <c r="B10" s="74"/>
      <c r="D10" s="74"/>
      <c r="H10" s="4" t="s">
        <v>245</v>
      </c>
      <c r="I10" s="63">
        <v>0</v>
      </c>
      <c r="J10" s="309"/>
      <c r="K10" s="462"/>
      <c r="L10" s="462"/>
      <c r="M10" s="462"/>
      <c r="O10" s="154"/>
      <c r="P10" s="74"/>
      <c r="R10" s="74"/>
      <c r="V10" s="4" t="s">
        <v>242</v>
      </c>
      <c r="W10" s="63">
        <f>IF(Q27=1,P20,0)</f>
        <v>0</v>
      </c>
      <c r="X10" s="309"/>
      <c r="Y10" s="462"/>
      <c r="Z10" s="462"/>
      <c r="AA10" s="462"/>
    </row>
    <row r="11" spans="1:28" ht="16.5" thickBot="1" x14ac:dyDescent="0.3">
      <c r="A11" s="1"/>
      <c r="B11" s="74"/>
      <c r="D11" s="74"/>
      <c r="E11" s="5"/>
      <c r="F11" s="5"/>
      <c r="G11" s="5"/>
      <c r="H11" s="5"/>
      <c r="I11" s="5"/>
      <c r="J11" s="5"/>
      <c r="K11" s="5"/>
      <c r="L11" s="5"/>
      <c r="M11" s="5"/>
      <c r="N11" s="5"/>
      <c r="O11" s="154"/>
      <c r="P11" s="74"/>
      <c r="R11" s="74"/>
      <c r="S11" s="5"/>
      <c r="T11" s="5"/>
      <c r="U11" s="5"/>
      <c r="V11" s="5"/>
      <c r="W11" s="5"/>
      <c r="X11" s="5"/>
      <c r="Y11" s="5"/>
      <c r="Z11" s="5"/>
      <c r="AA11" s="5"/>
      <c r="AB11" s="5"/>
    </row>
    <row r="12" spans="1:28" x14ac:dyDescent="0.25">
      <c r="O12" s="156"/>
    </row>
    <row r="13" spans="1:28" x14ac:dyDescent="0.25">
      <c r="A13" s="1"/>
      <c r="B13" s="74"/>
      <c r="D13" s="74"/>
      <c r="E13" s="7"/>
      <c r="F13" s="7"/>
      <c r="G13" s="7"/>
      <c r="H13" s="7"/>
      <c r="I13" s="7"/>
      <c r="J13" s="7"/>
      <c r="K13" s="7"/>
      <c r="L13" s="7"/>
      <c r="M13" s="7"/>
      <c r="N13" s="7"/>
      <c r="O13" s="154"/>
      <c r="P13" s="74"/>
      <c r="R13" s="74"/>
      <c r="S13" s="7"/>
      <c r="T13" s="7"/>
      <c r="U13" s="7"/>
      <c r="V13" s="7"/>
      <c r="W13" s="7"/>
      <c r="X13" s="7"/>
      <c r="Y13" s="7"/>
      <c r="Z13" s="7"/>
      <c r="AA13" s="7"/>
      <c r="AB13" s="7"/>
    </row>
    <row r="14" spans="1:28" ht="38.25" customHeight="1" x14ac:dyDescent="0.25">
      <c r="A14" s="1"/>
      <c r="B14" s="74"/>
      <c r="E14" s="605" t="s">
        <v>378</v>
      </c>
      <c r="F14" s="605"/>
      <c r="G14" s="605"/>
      <c r="H14" s="605"/>
      <c r="I14" s="605"/>
      <c r="J14" s="605"/>
      <c r="K14" s="605"/>
      <c r="L14" s="605"/>
      <c r="M14" s="605"/>
      <c r="N14" s="605"/>
      <c r="O14" s="154"/>
      <c r="P14" s="74"/>
      <c r="S14" s="605" t="s">
        <v>378</v>
      </c>
      <c r="T14" s="605"/>
      <c r="U14" s="605"/>
      <c r="V14" s="605"/>
      <c r="W14" s="605"/>
      <c r="X14" s="605"/>
      <c r="Y14" s="605"/>
      <c r="Z14" s="605"/>
      <c r="AA14" s="605"/>
      <c r="AB14" s="605"/>
    </row>
    <row r="15" spans="1:28" x14ac:dyDescent="0.25">
      <c r="A15" s="1"/>
      <c r="B15" s="74"/>
      <c r="O15" s="154"/>
      <c r="P15" s="74"/>
    </row>
    <row r="16" spans="1:28" x14ac:dyDescent="0.25">
      <c r="A16" s="1"/>
      <c r="B16" s="74"/>
      <c r="D16" s="73" t="s">
        <v>4</v>
      </c>
      <c r="E16" s="555" t="str">
        <f>IF(C27&gt;1,"ERROR: SELECT ONLY ONE","")</f>
        <v/>
      </c>
      <c r="F16" s="555"/>
      <c r="G16" s="555"/>
      <c r="H16" s="555"/>
      <c r="I16" s="555"/>
      <c r="J16" s="555"/>
      <c r="K16" s="555"/>
      <c r="L16" s="555"/>
      <c r="M16" s="555"/>
      <c r="N16" s="555"/>
      <c r="O16" s="154"/>
      <c r="P16" s="74"/>
      <c r="R16" s="73" t="s">
        <v>4</v>
      </c>
      <c r="S16" s="555" t="str">
        <f>IF(Q24&gt;1,"ERROR: SELECT ONLY ONE","")</f>
        <v/>
      </c>
      <c r="T16" s="555"/>
      <c r="U16" s="555"/>
      <c r="V16" s="555"/>
      <c r="W16" s="555"/>
      <c r="X16" s="555"/>
      <c r="Y16" s="555"/>
      <c r="Z16" s="555"/>
      <c r="AA16" s="555"/>
      <c r="AB16" s="555"/>
    </row>
    <row r="17" spans="1:28" x14ac:dyDescent="0.25">
      <c r="A17" s="1"/>
      <c r="B17" s="74"/>
      <c r="D17" s="74"/>
      <c r="E17" s="1"/>
      <c r="F17" s="1"/>
      <c r="G17" s="1"/>
      <c r="H17" s="1"/>
      <c r="O17" s="154"/>
      <c r="P17" s="74"/>
      <c r="R17" s="74"/>
      <c r="S17" s="1"/>
      <c r="T17" s="1"/>
      <c r="U17" s="1"/>
      <c r="V17" s="1"/>
    </row>
    <row r="18" spans="1:28" ht="16.5" thickBot="1" x14ac:dyDescent="0.3">
      <c r="A18" s="1"/>
      <c r="B18" s="74"/>
      <c r="D18" s="74"/>
      <c r="E18" s="606" t="s">
        <v>174</v>
      </c>
      <c r="F18" s="606"/>
      <c r="G18" s="606"/>
      <c r="H18" s="606"/>
      <c r="I18" s="606"/>
      <c r="J18" s="606"/>
      <c r="K18" s="606"/>
      <c r="L18" s="606"/>
      <c r="M18" s="606"/>
      <c r="N18" s="606"/>
      <c r="O18" s="154"/>
      <c r="P18" s="74"/>
      <c r="R18" s="74"/>
      <c r="S18" s="514" t="s">
        <v>174</v>
      </c>
      <c r="T18" s="514"/>
      <c r="U18" s="514"/>
      <c r="V18" s="514"/>
      <c r="W18" s="514"/>
      <c r="X18" s="514"/>
      <c r="Y18" s="514"/>
      <c r="Z18" s="514"/>
      <c r="AA18" s="514"/>
      <c r="AB18" s="514"/>
    </row>
    <row r="19" spans="1:28" x14ac:dyDescent="0.25">
      <c r="A19" s="1"/>
      <c r="B19" s="96" t="s">
        <v>252</v>
      </c>
      <c r="C19" s="96" t="s">
        <v>259</v>
      </c>
      <c r="D19" s="96" t="s">
        <v>248</v>
      </c>
      <c r="G19" s="10"/>
      <c r="H19" s="10"/>
      <c r="I19" s="10"/>
      <c r="J19" s="10"/>
      <c r="K19" s="10"/>
      <c r="L19" s="10"/>
      <c r="M19" s="10"/>
      <c r="N19" s="10"/>
      <c r="O19" s="154"/>
      <c r="P19" s="458" t="s">
        <v>252</v>
      </c>
      <c r="Q19" s="458" t="s">
        <v>259</v>
      </c>
      <c r="R19" s="458" t="s">
        <v>248</v>
      </c>
      <c r="U19" s="10"/>
      <c r="V19" s="10"/>
      <c r="W19" s="10"/>
      <c r="X19" s="10"/>
      <c r="Y19" s="10"/>
      <c r="Z19" s="10"/>
      <c r="AA19" s="10"/>
      <c r="AB19" s="10"/>
    </row>
    <row r="20" spans="1:28" ht="15.75" customHeight="1" x14ac:dyDescent="0.25">
      <c r="A20" s="1"/>
      <c r="B20" s="599">
        <f>SUM(E20:E26)</f>
        <v>0</v>
      </c>
      <c r="C20" s="88">
        <f t="shared" ref="C20:C23" si="0">IF(F20="X",1,0)</f>
        <v>0</v>
      </c>
      <c r="D20" s="88">
        <v>-3</v>
      </c>
      <c r="E20" s="464" t="str">
        <f t="shared" ref="E20:E23" si="1">IF(F20="X",D20,"")</f>
        <v/>
      </c>
      <c r="F20" s="464"/>
      <c r="G20" s="583" t="s">
        <v>175</v>
      </c>
      <c r="H20" s="583"/>
      <c r="I20" s="583"/>
      <c r="J20" s="583"/>
      <c r="K20" s="583"/>
      <c r="L20" s="583"/>
      <c r="M20" s="583"/>
      <c r="N20" s="583"/>
      <c r="O20" s="154"/>
      <c r="P20" s="616">
        <f>SUM(S20:S26)</f>
        <v>0</v>
      </c>
      <c r="Q20" s="473">
        <f t="shared" ref="Q20:Q26" si="2">IF(T20="X",1,0)</f>
        <v>0</v>
      </c>
      <c r="R20" s="473">
        <v>-3</v>
      </c>
      <c r="S20" s="464" t="str">
        <f t="shared" ref="S20:S26" si="3">IF(T20="X",R20,"")</f>
        <v/>
      </c>
      <c r="T20" s="288"/>
      <c r="U20" s="583" t="s">
        <v>175</v>
      </c>
      <c r="V20" s="583"/>
      <c r="W20" s="583"/>
      <c r="X20" s="583"/>
      <c r="Y20" s="583"/>
      <c r="Z20" s="583"/>
      <c r="AA20" s="583"/>
      <c r="AB20" s="583"/>
    </row>
    <row r="21" spans="1:28" ht="15.75" customHeight="1" x14ac:dyDescent="0.25">
      <c r="A21" s="1"/>
      <c r="B21" s="600"/>
      <c r="C21" s="88">
        <f t="shared" si="0"/>
        <v>0</v>
      </c>
      <c r="D21" s="88">
        <v>-2</v>
      </c>
      <c r="E21" s="464" t="str">
        <f t="shared" si="1"/>
        <v/>
      </c>
      <c r="F21" s="464"/>
      <c r="G21" s="607" t="s">
        <v>370</v>
      </c>
      <c r="H21" s="608"/>
      <c r="I21" s="608"/>
      <c r="J21" s="608"/>
      <c r="K21" s="608"/>
      <c r="L21" s="608"/>
      <c r="M21" s="608"/>
      <c r="N21" s="609"/>
      <c r="O21" s="154"/>
      <c r="P21" s="616"/>
      <c r="Q21" s="473">
        <f t="shared" si="2"/>
        <v>0</v>
      </c>
      <c r="R21" s="473">
        <v>-2</v>
      </c>
      <c r="S21" s="464" t="str">
        <f t="shared" si="3"/>
        <v/>
      </c>
      <c r="T21" s="288"/>
      <c r="U21" s="607" t="s">
        <v>370</v>
      </c>
      <c r="V21" s="608"/>
      <c r="W21" s="608"/>
      <c r="X21" s="608"/>
      <c r="Y21" s="608"/>
      <c r="Z21" s="608"/>
      <c r="AA21" s="608"/>
      <c r="AB21" s="609"/>
    </row>
    <row r="22" spans="1:28" ht="15.75" customHeight="1" x14ac:dyDescent="0.25">
      <c r="A22" s="1"/>
      <c r="B22" s="600"/>
      <c r="C22" s="88">
        <f t="shared" si="0"/>
        <v>0</v>
      </c>
      <c r="D22" s="88">
        <v>-1</v>
      </c>
      <c r="E22" s="464" t="str">
        <f t="shared" si="1"/>
        <v/>
      </c>
      <c r="F22" s="464"/>
      <c r="G22" s="610"/>
      <c r="H22" s="611"/>
      <c r="I22" s="611"/>
      <c r="J22" s="611"/>
      <c r="K22" s="611"/>
      <c r="L22" s="611"/>
      <c r="M22" s="611"/>
      <c r="N22" s="612"/>
      <c r="O22" s="154"/>
      <c r="P22" s="616"/>
      <c r="Q22" s="473">
        <f t="shared" si="2"/>
        <v>0</v>
      </c>
      <c r="R22" s="473">
        <v>-1</v>
      </c>
      <c r="S22" s="464" t="str">
        <f t="shared" si="3"/>
        <v/>
      </c>
      <c r="T22" s="288"/>
      <c r="U22" s="610"/>
      <c r="V22" s="611"/>
      <c r="W22" s="611"/>
      <c r="X22" s="611"/>
      <c r="Y22" s="611"/>
      <c r="Z22" s="611"/>
      <c r="AA22" s="611"/>
      <c r="AB22" s="612"/>
    </row>
    <row r="23" spans="1:28" ht="30.75" customHeight="1" x14ac:dyDescent="0.25">
      <c r="A23" s="1"/>
      <c r="B23" s="600"/>
      <c r="C23" s="88">
        <f t="shared" si="0"/>
        <v>0</v>
      </c>
      <c r="D23" s="88">
        <v>0</v>
      </c>
      <c r="E23" s="464" t="str">
        <f t="shared" si="1"/>
        <v/>
      </c>
      <c r="F23" s="464"/>
      <c r="G23" s="583" t="s">
        <v>369</v>
      </c>
      <c r="H23" s="583"/>
      <c r="I23" s="583"/>
      <c r="J23" s="583"/>
      <c r="K23" s="583"/>
      <c r="L23" s="583"/>
      <c r="M23" s="583"/>
      <c r="N23" s="583"/>
      <c r="O23" s="154"/>
      <c r="P23" s="616"/>
      <c r="Q23" s="473">
        <f t="shared" si="2"/>
        <v>0</v>
      </c>
      <c r="R23" s="473">
        <v>0</v>
      </c>
      <c r="S23" s="464" t="str">
        <f t="shared" si="3"/>
        <v/>
      </c>
      <c r="T23" s="288"/>
      <c r="U23" s="583" t="s">
        <v>369</v>
      </c>
      <c r="V23" s="583"/>
      <c r="W23" s="583"/>
      <c r="X23" s="583"/>
      <c r="Y23" s="583"/>
      <c r="Z23" s="583"/>
      <c r="AA23" s="583"/>
      <c r="AB23" s="583"/>
    </row>
    <row r="24" spans="1:28" ht="15" customHeight="1" x14ac:dyDescent="0.25">
      <c r="A24" s="1"/>
      <c r="B24" s="600"/>
      <c r="C24" s="88">
        <f t="shared" ref="C24:C26" si="4">IF(F24="X",1,0)</f>
        <v>0</v>
      </c>
      <c r="D24" s="88">
        <v>1</v>
      </c>
      <c r="E24" s="464" t="str">
        <f t="shared" ref="E24:E26" si="5">IF(F24="X",D24,"")</f>
        <v/>
      </c>
      <c r="F24" s="464"/>
      <c r="G24" s="613" t="s">
        <v>377</v>
      </c>
      <c r="H24" s="614"/>
      <c r="I24" s="614"/>
      <c r="J24" s="614"/>
      <c r="K24" s="614"/>
      <c r="L24" s="614"/>
      <c r="M24" s="614"/>
      <c r="N24" s="615"/>
      <c r="O24" s="154"/>
      <c r="P24" s="616"/>
      <c r="Q24" s="473">
        <f t="shared" si="2"/>
        <v>0</v>
      </c>
      <c r="R24" s="473">
        <v>1</v>
      </c>
      <c r="S24" s="464" t="str">
        <f t="shared" si="3"/>
        <v/>
      </c>
      <c r="T24" s="288"/>
      <c r="U24" s="613" t="s">
        <v>377</v>
      </c>
      <c r="V24" s="614"/>
      <c r="W24" s="614"/>
      <c r="X24" s="614"/>
      <c r="Y24" s="614"/>
      <c r="Z24" s="614"/>
      <c r="AA24" s="614"/>
      <c r="AB24" s="615"/>
    </row>
    <row r="25" spans="1:28" x14ac:dyDescent="0.25">
      <c r="A25" s="1"/>
      <c r="B25" s="600"/>
      <c r="C25" s="88">
        <f t="shared" si="4"/>
        <v>0</v>
      </c>
      <c r="D25" s="88">
        <v>2</v>
      </c>
      <c r="E25" s="464" t="str">
        <f t="shared" si="5"/>
        <v/>
      </c>
      <c r="F25" s="464"/>
      <c r="G25" s="610"/>
      <c r="H25" s="611"/>
      <c r="I25" s="611"/>
      <c r="J25" s="611"/>
      <c r="K25" s="611"/>
      <c r="L25" s="611"/>
      <c r="M25" s="611"/>
      <c r="N25" s="612"/>
      <c r="O25" s="154"/>
      <c r="P25" s="616"/>
      <c r="Q25" s="473">
        <f t="shared" si="2"/>
        <v>0</v>
      </c>
      <c r="R25" s="473">
        <v>2</v>
      </c>
      <c r="S25" s="464" t="str">
        <f t="shared" si="3"/>
        <v/>
      </c>
      <c r="T25" s="288"/>
      <c r="U25" s="610"/>
      <c r="V25" s="611"/>
      <c r="W25" s="611"/>
      <c r="X25" s="611"/>
      <c r="Y25" s="611"/>
      <c r="Z25" s="611"/>
      <c r="AA25" s="611"/>
      <c r="AB25" s="612"/>
    </row>
    <row r="26" spans="1:28" x14ac:dyDescent="0.25">
      <c r="A26" s="1"/>
      <c r="B26" s="601"/>
      <c r="C26" s="88">
        <f t="shared" si="4"/>
        <v>0</v>
      </c>
      <c r="D26" s="88">
        <v>3</v>
      </c>
      <c r="E26" s="464" t="str">
        <f t="shared" si="5"/>
        <v/>
      </c>
      <c r="F26" s="464"/>
      <c r="G26" s="583" t="s">
        <v>176</v>
      </c>
      <c r="H26" s="583"/>
      <c r="I26" s="583"/>
      <c r="J26" s="583"/>
      <c r="K26" s="583"/>
      <c r="L26" s="583"/>
      <c r="M26" s="583"/>
      <c r="N26" s="583"/>
      <c r="O26" s="154"/>
      <c r="P26" s="616"/>
      <c r="Q26" s="473">
        <f t="shared" si="2"/>
        <v>0</v>
      </c>
      <c r="R26" s="473">
        <v>3</v>
      </c>
      <c r="S26" s="464" t="str">
        <f t="shared" si="3"/>
        <v/>
      </c>
      <c r="T26" s="288"/>
      <c r="U26" s="583" t="s">
        <v>176</v>
      </c>
      <c r="V26" s="583"/>
      <c r="W26" s="583"/>
      <c r="X26" s="583"/>
      <c r="Y26" s="583"/>
      <c r="Z26" s="583"/>
      <c r="AA26" s="583"/>
      <c r="AB26" s="583"/>
    </row>
    <row r="27" spans="1:28" x14ac:dyDescent="0.25">
      <c r="A27" s="1"/>
      <c r="B27" s="74"/>
      <c r="C27" s="105">
        <f>SUM(C20:C26)</f>
        <v>0</v>
      </c>
      <c r="D27" s="74"/>
      <c r="G27" s="11"/>
      <c r="O27" s="154"/>
      <c r="P27" s="74"/>
      <c r="Q27" s="474">
        <f>SUM(Q20:Q26)</f>
        <v>0</v>
      </c>
      <c r="R27" s="74"/>
      <c r="U27" s="11"/>
    </row>
    <row r="28" spans="1:28" x14ac:dyDescent="0.25">
      <c r="A28" s="1"/>
      <c r="B28" s="74"/>
      <c r="D28" s="74"/>
      <c r="G28" s="11"/>
      <c r="O28" s="154"/>
      <c r="P28" s="74"/>
      <c r="R28" s="74"/>
      <c r="U28" s="11"/>
    </row>
    <row r="29" spans="1:28" x14ac:dyDescent="0.25">
      <c r="A29" s="1"/>
      <c r="B29" s="74"/>
      <c r="D29" s="74"/>
      <c r="G29" s="11"/>
      <c r="O29" s="154"/>
      <c r="P29" s="74"/>
      <c r="R29" s="74"/>
      <c r="U29" s="11"/>
    </row>
    <row r="30" spans="1:28" x14ac:dyDescent="0.25">
      <c r="A30" s="1"/>
      <c r="B30" s="74"/>
      <c r="D30" s="74"/>
      <c r="G30" s="11"/>
      <c r="O30" s="154"/>
      <c r="P30" s="74"/>
      <c r="R30" s="74"/>
      <c r="U30" s="11"/>
    </row>
    <row r="31" spans="1:28" x14ac:dyDescent="0.25">
      <c r="A31" s="1"/>
      <c r="B31" s="74"/>
      <c r="D31" s="74"/>
      <c r="G31" s="11"/>
      <c r="O31" s="154"/>
      <c r="P31" s="74"/>
      <c r="R31" s="74"/>
      <c r="U31" s="11"/>
    </row>
    <row r="32" spans="1:28" x14ac:dyDescent="0.25">
      <c r="A32" s="1"/>
      <c r="B32" s="74"/>
      <c r="D32" s="74"/>
      <c r="G32" s="11"/>
      <c r="O32" s="154"/>
      <c r="P32" s="74"/>
      <c r="R32" s="74"/>
      <c r="U32" s="11"/>
    </row>
    <row r="33" spans="1:28" s="11" customFormat="1" x14ac:dyDescent="0.25">
      <c r="B33" s="75"/>
      <c r="C33" s="71"/>
      <c r="D33" s="75"/>
      <c r="O33" s="155"/>
      <c r="P33" s="75"/>
      <c r="Q33" s="71"/>
      <c r="R33" s="75"/>
    </row>
    <row r="34" spans="1:28" ht="48.75" customHeight="1" x14ac:dyDescent="0.25">
      <c r="A34" s="1"/>
      <c r="B34" s="74"/>
      <c r="D34" s="74"/>
      <c r="E34" s="515"/>
      <c r="F34" s="515"/>
      <c r="G34" s="515"/>
      <c r="H34" s="515"/>
      <c r="I34" s="515"/>
      <c r="J34" s="515"/>
      <c r="K34" s="515"/>
      <c r="L34" s="515"/>
      <c r="M34" s="515"/>
      <c r="N34" s="515"/>
      <c r="O34" s="154"/>
      <c r="P34" s="74"/>
      <c r="R34" s="74"/>
      <c r="S34" s="515"/>
      <c r="T34" s="515"/>
      <c r="U34" s="515"/>
      <c r="V34" s="515"/>
      <c r="W34" s="515"/>
      <c r="X34" s="515"/>
      <c r="Y34" s="515"/>
      <c r="Z34" s="515"/>
      <c r="AA34" s="515"/>
      <c r="AB34" s="515"/>
    </row>
    <row r="35" spans="1:28" s="11" customFormat="1" ht="62.25" customHeight="1" x14ac:dyDescent="0.25">
      <c r="B35" s="75"/>
      <c r="C35" s="71"/>
      <c r="D35" s="75"/>
      <c r="E35" s="515"/>
      <c r="F35" s="515"/>
      <c r="G35" s="515"/>
      <c r="H35" s="515"/>
      <c r="I35" s="515"/>
      <c r="J35" s="515"/>
      <c r="K35" s="515"/>
      <c r="L35" s="515"/>
      <c r="M35" s="515"/>
      <c r="N35" s="515"/>
      <c r="O35" s="155"/>
      <c r="P35" s="75"/>
      <c r="Q35" s="71"/>
      <c r="R35" s="75"/>
      <c r="S35" s="515"/>
      <c r="T35" s="515"/>
      <c r="U35" s="515"/>
      <c r="V35" s="515"/>
      <c r="W35" s="515"/>
      <c r="X35" s="515"/>
      <c r="Y35" s="515"/>
      <c r="Z35" s="515"/>
      <c r="AA35" s="515"/>
      <c r="AB35" s="515"/>
    </row>
    <row r="36" spans="1:28" s="11" customFormat="1" x14ac:dyDescent="0.25">
      <c r="B36" s="75"/>
      <c r="C36" s="71"/>
      <c r="D36" s="75"/>
      <c r="O36" s="152"/>
      <c r="P36" s="75"/>
      <c r="Q36" s="71"/>
      <c r="R36" s="75"/>
    </row>
    <row r="37" spans="1:28" s="11" customFormat="1" x14ac:dyDescent="0.25">
      <c r="B37" s="75"/>
      <c r="C37" s="71"/>
      <c r="D37" s="75"/>
      <c r="O37" s="152"/>
      <c r="P37" s="75"/>
      <c r="Q37" s="71"/>
      <c r="R37" s="75"/>
    </row>
    <row r="38" spans="1:28" s="11" customFormat="1" x14ac:dyDescent="0.25">
      <c r="B38" s="75"/>
      <c r="C38" s="71"/>
      <c r="D38" s="75"/>
      <c r="O38" s="152"/>
      <c r="P38" s="75"/>
      <c r="Q38" s="71"/>
      <c r="R38" s="75"/>
    </row>
    <row r="40" spans="1:28" x14ac:dyDescent="0.25">
      <c r="A40" s="1"/>
      <c r="B40" s="74"/>
      <c r="D40" s="74"/>
      <c r="E40" s="13"/>
      <c r="F40" s="13"/>
      <c r="G40" s="14"/>
      <c r="O40" s="148"/>
      <c r="P40" s="74"/>
      <c r="R40" s="74"/>
      <c r="S40" s="13"/>
      <c r="T40" s="13"/>
      <c r="U40" s="14"/>
    </row>
    <row r="47" spans="1:28" x14ac:dyDescent="0.25">
      <c r="A47" s="1"/>
      <c r="B47" s="74"/>
      <c r="D47" s="74"/>
      <c r="E47" s="1"/>
      <c r="F47" s="1"/>
      <c r="H47" s="1"/>
      <c r="I47" s="1"/>
      <c r="J47" s="1"/>
      <c r="K47" s="1"/>
      <c r="L47" s="1"/>
      <c r="M47" s="1"/>
      <c r="N47" s="1"/>
      <c r="O47" s="148"/>
      <c r="P47" s="74"/>
      <c r="R47" s="74"/>
      <c r="S47" s="1"/>
      <c r="T47" s="1"/>
      <c r="V47" s="1"/>
      <c r="W47" s="1"/>
      <c r="X47" s="1"/>
      <c r="Y47" s="1"/>
      <c r="Z47" s="1"/>
      <c r="AA47" s="1"/>
      <c r="AB47" s="1"/>
    </row>
  </sheetData>
  <sheetProtection algorithmName="SHA-512" hashValue="9MkIl5xrR44uiUxfccvgZ8oap2r4d8ngfrmLd+SoVy/Kvhl6ZToFwSG3NteYKlLukSHT/TmGt9dYbuFMEH2puA==" saltValue="gcszB08/rl0njpbkvqu3Dg==" spinCount="100000" sheet="1" objects="1" scenarios="1" selectLockedCells="1"/>
  <mergeCells count="30">
    <mergeCell ref="E34:N34"/>
    <mergeCell ref="S34:AB34"/>
    <mergeCell ref="S35:AB35"/>
    <mergeCell ref="E35:N35"/>
    <mergeCell ref="S2:AB2"/>
    <mergeCell ref="S3:AB3"/>
    <mergeCell ref="W6:AA6"/>
    <mergeCell ref="W8:X8"/>
    <mergeCell ref="S14:AB14"/>
    <mergeCell ref="S16:AB16"/>
    <mergeCell ref="S18:AB18"/>
    <mergeCell ref="U20:AB20"/>
    <mergeCell ref="P20:P26"/>
    <mergeCell ref="U21:AB22"/>
    <mergeCell ref="U24:AB25"/>
    <mergeCell ref="U26:AB26"/>
    <mergeCell ref="U23:AB23"/>
    <mergeCell ref="B20:B26"/>
    <mergeCell ref="E16:N16"/>
    <mergeCell ref="E2:N2"/>
    <mergeCell ref="E3:N3"/>
    <mergeCell ref="I6:M6"/>
    <mergeCell ref="I8:J8"/>
    <mergeCell ref="E14:N14"/>
    <mergeCell ref="E18:N18"/>
    <mergeCell ref="G20:N20"/>
    <mergeCell ref="G26:N26"/>
    <mergeCell ref="G21:N22"/>
    <mergeCell ref="G24:N25"/>
    <mergeCell ref="G23:N23"/>
  </mergeCells>
  <dataValidations count="1">
    <dataValidation type="list" allowBlank="1" showInputMessage="1" showErrorMessage="1" sqref="T20:T26">
      <formula1>R$15:R$16</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Z29"/>
  <sheetViews>
    <sheetView showGridLines="0" view="pageBreakPreview" zoomScaleNormal="100" zoomScaleSheetLayoutView="100" workbookViewId="0">
      <selection activeCell="H17" sqref="H17:I17"/>
    </sheetView>
  </sheetViews>
  <sheetFormatPr defaultRowHeight="15.75" x14ac:dyDescent="0.25"/>
  <cols>
    <col min="1" max="1" width="3.42578125" style="1" customWidth="1"/>
    <col min="2" max="3" width="9.140625" style="73" hidden="1" customWidth="1"/>
    <col min="4" max="5" width="4.85546875" style="3" customWidth="1"/>
    <col min="6" max="12" width="12.28515625" style="3" customWidth="1"/>
    <col min="13" max="13" width="14.42578125" style="3" customWidth="1"/>
    <col min="14" max="14" width="1.7109375" style="148" customWidth="1"/>
    <col min="15" max="15" width="9.140625" style="73" hidden="1" customWidth="1"/>
    <col min="16" max="16" width="0.85546875" style="73" customWidth="1"/>
    <col min="17" max="17" width="5" style="3" customWidth="1"/>
    <col min="18" max="18" width="4.85546875" style="3" customWidth="1"/>
    <col min="19" max="26" width="12.28515625" style="3" customWidth="1"/>
    <col min="27" max="16384" width="9.140625" style="1"/>
  </cols>
  <sheetData>
    <row r="1" spans="2:26" x14ac:dyDescent="0.25">
      <c r="N1" s="154"/>
    </row>
    <row r="2" spans="2:26" x14ac:dyDescent="0.25">
      <c r="B2" s="74"/>
      <c r="C2" s="74"/>
      <c r="D2" s="604" t="s">
        <v>441</v>
      </c>
      <c r="E2" s="604"/>
      <c r="F2" s="604"/>
      <c r="G2" s="604"/>
      <c r="H2" s="604"/>
      <c r="I2" s="604"/>
      <c r="J2" s="604"/>
      <c r="K2" s="604"/>
      <c r="L2" s="604"/>
      <c r="M2" s="604"/>
      <c r="N2" s="154"/>
      <c r="O2" s="74"/>
      <c r="P2" s="74"/>
      <c r="Q2" s="604" t="s">
        <v>441</v>
      </c>
      <c r="R2" s="604"/>
      <c r="S2" s="604"/>
      <c r="T2" s="604"/>
      <c r="U2" s="604"/>
      <c r="V2" s="604"/>
      <c r="W2" s="604"/>
      <c r="X2" s="604"/>
      <c r="Y2" s="604"/>
      <c r="Z2" s="604"/>
    </row>
    <row r="3" spans="2:26" ht="16.5" thickBot="1" x14ac:dyDescent="0.3">
      <c r="B3" s="74"/>
      <c r="C3" s="74"/>
      <c r="D3" s="518" t="s">
        <v>249</v>
      </c>
      <c r="E3" s="518"/>
      <c r="F3" s="518"/>
      <c r="G3" s="518"/>
      <c r="H3" s="518"/>
      <c r="I3" s="518"/>
      <c r="J3" s="518"/>
      <c r="K3" s="518"/>
      <c r="L3" s="518"/>
      <c r="M3" s="518"/>
      <c r="N3" s="154"/>
      <c r="O3" s="74"/>
      <c r="P3" s="74"/>
      <c r="Q3" s="518" t="s">
        <v>250</v>
      </c>
      <c r="R3" s="518"/>
      <c r="S3" s="518"/>
      <c r="T3" s="518"/>
      <c r="U3" s="518"/>
      <c r="V3" s="518"/>
      <c r="W3" s="518"/>
      <c r="X3" s="518"/>
      <c r="Y3" s="518"/>
      <c r="Z3" s="518"/>
    </row>
    <row r="4" spans="2:26" x14ac:dyDescent="0.25">
      <c r="B4" s="74"/>
      <c r="C4" s="74"/>
      <c r="D4" s="2"/>
      <c r="E4" s="2"/>
      <c r="F4" s="2"/>
      <c r="G4" s="2"/>
      <c r="H4" s="2"/>
      <c r="I4" s="2"/>
      <c r="J4" s="2"/>
      <c r="K4" s="2"/>
      <c r="L4" s="2"/>
      <c r="M4" s="2"/>
      <c r="N4" s="154"/>
      <c r="O4" s="74"/>
      <c r="P4" s="74"/>
      <c r="Q4" s="2"/>
      <c r="R4" s="2"/>
      <c r="S4" s="2"/>
      <c r="T4" s="2"/>
      <c r="U4" s="2"/>
      <c r="V4" s="2"/>
      <c r="W4" s="2"/>
      <c r="X4" s="2"/>
      <c r="Y4" s="2"/>
      <c r="Z4" s="2"/>
    </row>
    <row r="5" spans="2:26" x14ac:dyDescent="0.25">
      <c r="B5" s="74"/>
      <c r="C5" s="74"/>
      <c r="D5" s="2"/>
      <c r="E5" s="2"/>
      <c r="G5" s="4" t="s">
        <v>0</v>
      </c>
      <c r="H5" s="61" t="str">
        <f>IF(Summary!E5="","",Summary!E5)</f>
        <v/>
      </c>
      <c r="I5" s="462"/>
      <c r="J5" s="462"/>
      <c r="K5" s="462"/>
      <c r="L5" s="462"/>
      <c r="M5" s="2"/>
      <c r="N5" s="154"/>
      <c r="O5" s="74"/>
      <c r="P5" s="74"/>
      <c r="Q5" s="2"/>
      <c r="R5" s="2"/>
      <c r="T5" s="4" t="s">
        <v>0</v>
      </c>
      <c r="U5" s="61" t="str">
        <f>IF(Summary!$S5="","",Summary!$S5)</f>
        <v/>
      </c>
      <c r="V5" s="462"/>
      <c r="W5" s="462"/>
      <c r="X5" s="462"/>
      <c r="Y5" s="462"/>
      <c r="Z5" s="2"/>
    </row>
    <row r="6" spans="2:26" x14ac:dyDescent="0.25">
      <c r="B6" s="74"/>
      <c r="C6" s="74"/>
      <c r="G6" s="4" t="s">
        <v>1</v>
      </c>
      <c r="H6" s="561" t="str">
        <f>IF(Summary!E6="","",Summary!E6)</f>
        <v/>
      </c>
      <c r="I6" s="562"/>
      <c r="J6" s="562"/>
      <c r="K6" s="562"/>
      <c r="L6" s="563"/>
      <c r="N6" s="154"/>
      <c r="O6" s="74"/>
      <c r="P6" s="74"/>
      <c r="T6" s="4" t="s">
        <v>1</v>
      </c>
      <c r="U6" s="561" t="str">
        <f>IF(Summary!$S6="","",Summary!$S6)</f>
        <v/>
      </c>
      <c r="V6" s="562"/>
      <c r="W6" s="562"/>
      <c r="X6" s="562"/>
      <c r="Y6" s="563"/>
    </row>
    <row r="7" spans="2:26" x14ac:dyDescent="0.25">
      <c r="B7" s="74"/>
      <c r="C7" s="74"/>
      <c r="G7" s="4"/>
      <c r="H7" s="460"/>
      <c r="I7" s="460"/>
      <c r="J7" s="462"/>
      <c r="K7" s="462"/>
      <c r="L7" s="462"/>
      <c r="N7" s="154"/>
      <c r="O7" s="74"/>
      <c r="P7" s="74"/>
      <c r="T7" s="4"/>
      <c r="U7" s="460"/>
      <c r="V7" s="460"/>
      <c r="W7" s="462"/>
      <c r="X7" s="462"/>
      <c r="Y7" s="462"/>
    </row>
    <row r="8" spans="2:26" x14ac:dyDescent="0.25">
      <c r="B8" s="74"/>
      <c r="C8" s="74"/>
      <c r="G8" s="4" t="s">
        <v>244</v>
      </c>
      <c r="H8" s="564" t="str">
        <f>IF(Summary!E8="","",Summary!E8)</f>
        <v/>
      </c>
      <c r="I8" s="564"/>
      <c r="J8" s="462"/>
      <c r="K8" s="462"/>
      <c r="L8" s="462"/>
      <c r="N8" s="154"/>
      <c r="O8" s="74"/>
      <c r="P8" s="74"/>
      <c r="T8" s="4" t="s">
        <v>244</v>
      </c>
      <c r="U8" s="569" t="str">
        <f>IF(Summary!$S8="","",Summary!$S8)</f>
        <v/>
      </c>
      <c r="V8" s="570"/>
      <c r="W8" s="462"/>
      <c r="X8" s="462"/>
      <c r="Y8" s="462"/>
    </row>
    <row r="9" spans="2:26" x14ac:dyDescent="0.25">
      <c r="B9" s="74"/>
      <c r="C9" s="74"/>
      <c r="G9" s="4"/>
      <c r="H9" s="462"/>
      <c r="I9" s="462"/>
      <c r="J9" s="462"/>
      <c r="K9" s="462"/>
      <c r="L9" s="462"/>
      <c r="N9" s="154"/>
      <c r="O9" s="74"/>
      <c r="P9" s="74"/>
      <c r="T9" s="4"/>
      <c r="U9" s="462"/>
      <c r="V9" s="462"/>
      <c r="W9" s="462"/>
      <c r="X9" s="462"/>
      <c r="Y9" s="462"/>
    </row>
    <row r="10" spans="2:26" x14ac:dyDescent="0.25">
      <c r="B10" s="74"/>
      <c r="C10" s="74"/>
      <c r="G10" s="4" t="s">
        <v>245</v>
      </c>
      <c r="H10" s="464">
        <f>IF(H17="",0,H21)</f>
        <v>0</v>
      </c>
      <c r="I10" s="462"/>
      <c r="J10" s="462"/>
      <c r="K10" s="462"/>
      <c r="L10" s="462"/>
      <c r="N10" s="154"/>
      <c r="O10" s="74"/>
      <c r="P10" s="74"/>
      <c r="T10" s="4" t="s">
        <v>242</v>
      </c>
      <c r="U10" s="464">
        <f>IF(U17="",0,U21)</f>
        <v>0</v>
      </c>
      <c r="V10" s="462"/>
      <c r="W10" s="462"/>
      <c r="X10" s="462"/>
      <c r="Y10" s="462"/>
    </row>
    <row r="11" spans="2:26" ht="16.5" thickBot="1" x14ac:dyDescent="0.3">
      <c r="B11" s="74"/>
      <c r="C11" s="74"/>
      <c r="D11" s="5"/>
      <c r="E11" s="5"/>
      <c r="F11" s="5"/>
      <c r="G11" s="5"/>
      <c r="H11" s="5"/>
      <c r="I11" s="5"/>
      <c r="J11" s="5"/>
      <c r="K11" s="5"/>
      <c r="L11" s="5"/>
      <c r="M11" s="5"/>
      <c r="N11" s="154"/>
      <c r="O11" s="74"/>
      <c r="P11" s="74"/>
      <c r="Q11" s="5"/>
      <c r="R11" s="5"/>
      <c r="S11" s="5"/>
      <c r="T11" s="5"/>
      <c r="U11" s="5"/>
      <c r="V11" s="5"/>
      <c r="W11" s="5"/>
      <c r="X11" s="5"/>
      <c r="Y11" s="5"/>
      <c r="Z11" s="5"/>
    </row>
    <row r="12" spans="2:26" x14ac:dyDescent="0.25">
      <c r="N12" s="154"/>
    </row>
    <row r="13" spans="2:26" x14ac:dyDescent="0.25">
      <c r="B13" s="74" t="s">
        <v>475</v>
      </c>
      <c r="C13" s="74"/>
      <c r="D13" s="7"/>
      <c r="E13" s="7"/>
      <c r="F13" s="7"/>
      <c r="G13" s="357"/>
      <c r="H13" s="7"/>
      <c r="I13" s="7"/>
      <c r="J13" s="7"/>
      <c r="K13" s="7"/>
      <c r="L13" s="7"/>
      <c r="M13" s="7"/>
      <c r="N13" s="154"/>
      <c r="O13" s="74"/>
      <c r="P13" s="74"/>
      <c r="Q13" s="7"/>
      <c r="R13" s="7"/>
      <c r="S13" s="7"/>
      <c r="T13" s="7"/>
      <c r="U13" s="7"/>
      <c r="V13" s="7"/>
      <c r="W13" s="7"/>
      <c r="X13" s="7"/>
      <c r="Y13" s="7"/>
      <c r="Z13" s="7"/>
    </row>
    <row r="14" spans="2:26" ht="47.25" customHeight="1" x14ac:dyDescent="0.25">
      <c r="B14" s="74" t="s">
        <v>476</v>
      </c>
      <c r="C14" s="74"/>
      <c r="D14" s="584" t="s">
        <v>490</v>
      </c>
      <c r="E14" s="584"/>
      <c r="F14" s="584"/>
      <c r="G14" s="584"/>
      <c r="H14" s="584"/>
      <c r="I14" s="584"/>
      <c r="J14" s="584"/>
      <c r="K14" s="584"/>
      <c r="L14" s="584"/>
      <c r="M14" s="584"/>
      <c r="N14" s="154"/>
      <c r="O14" s="74"/>
      <c r="P14" s="74"/>
      <c r="Q14" s="584" t="s">
        <v>442</v>
      </c>
      <c r="R14" s="584"/>
      <c r="S14" s="584"/>
      <c r="T14" s="584"/>
      <c r="U14" s="584"/>
      <c r="V14" s="584"/>
      <c r="W14" s="584"/>
      <c r="X14" s="584"/>
      <c r="Y14" s="584"/>
      <c r="Z14" s="584"/>
    </row>
    <row r="15" spans="2:26" x14ac:dyDescent="0.25">
      <c r="B15" s="74"/>
      <c r="C15" s="74"/>
      <c r="N15" s="154"/>
      <c r="O15" s="74"/>
      <c r="P15" s="74"/>
    </row>
    <row r="16" spans="2:26" ht="15" customHeight="1" x14ac:dyDescent="0.25">
      <c r="B16" s="74"/>
      <c r="C16" s="74"/>
      <c r="F16" s="1"/>
      <c r="N16" s="154"/>
      <c r="O16" s="74"/>
      <c r="P16" s="74"/>
      <c r="S16" s="11"/>
      <c r="U16" s="1"/>
    </row>
    <row r="17" spans="2:26" ht="15" customHeight="1" x14ac:dyDescent="0.25">
      <c r="C17" s="74"/>
      <c r="F17" s="11"/>
      <c r="G17" s="4" t="s">
        <v>492</v>
      </c>
      <c r="H17" s="617"/>
      <c r="I17" s="618"/>
      <c r="N17" s="154"/>
      <c r="O17" s="74"/>
      <c r="P17" s="74"/>
      <c r="S17" s="11"/>
      <c r="T17" s="4" t="s">
        <v>492</v>
      </c>
      <c r="U17" s="619"/>
      <c r="V17" s="620"/>
    </row>
    <row r="18" spans="2:26" s="11" customFormat="1" x14ac:dyDescent="0.25">
      <c r="C18" s="75"/>
      <c r="N18" s="152"/>
      <c r="O18" s="75"/>
      <c r="P18" s="75"/>
    </row>
    <row r="19" spans="2:26" s="11" customFormat="1" x14ac:dyDescent="0.25">
      <c r="B19" s="75"/>
      <c r="C19" s="75"/>
      <c r="G19" s="4" t="s">
        <v>491</v>
      </c>
      <c r="H19" s="77"/>
      <c r="N19" s="152"/>
      <c r="O19" s="75"/>
      <c r="P19" s="75"/>
      <c r="T19" s="4" t="s">
        <v>491</v>
      </c>
      <c r="U19" s="302"/>
    </row>
    <row r="20" spans="2:26" s="11" customFormat="1" x14ac:dyDescent="0.25">
      <c r="B20" s="75"/>
      <c r="C20" s="75"/>
      <c r="N20" s="152"/>
      <c r="O20" s="75"/>
      <c r="P20" s="75"/>
    </row>
    <row r="21" spans="2:26" x14ac:dyDescent="0.25">
      <c r="G21" s="4" t="s">
        <v>495</v>
      </c>
      <c r="H21" s="358"/>
      <c r="T21" s="4" t="s">
        <v>495</v>
      </c>
      <c r="U21" s="319"/>
    </row>
    <row r="22" spans="2:26" x14ac:dyDescent="0.25">
      <c r="B22" s="74"/>
      <c r="C22" s="74"/>
      <c r="D22" s="13"/>
      <c r="E22" s="13"/>
      <c r="F22" s="14"/>
      <c r="O22" s="74"/>
      <c r="P22" s="74"/>
      <c r="Q22" s="13"/>
      <c r="R22" s="13"/>
      <c r="S22" s="14"/>
    </row>
    <row r="23" spans="2:26" x14ac:dyDescent="0.25">
      <c r="B23" s="74" t="s">
        <v>493</v>
      </c>
    </row>
    <row r="24" spans="2:26" x14ac:dyDescent="0.25">
      <c r="B24" s="75" t="s">
        <v>494</v>
      </c>
    </row>
    <row r="29" spans="2:26" x14ac:dyDescent="0.25">
      <c r="B29" s="74"/>
      <c r="C29" s="74"/>
      <c r="D29" s="1"/>
      <c r="E29" s="1"/>
      <c r="G29" s="1"/>
      <c r="H29" s="1"/>
      <c r="I29" s="1"/>
      <c r="J29" s="1"/>
      <c r="K29" s="1"/>
      <c r="L29" s="1"/>
      <c r="M29" s="1"/>
      <c r="O29" s="74"/>
      <c r="P29" s="74"/>
      <c r="Q29" s="1"/>
      <c r="R29" s="1"/>
      <c r="T29" s="1"/>
      <c r="U29" s="1"/>
      <c r="V29" s="1"/>
      <c r="W29" s="1"/>
      <c r="X29" s="1"/>
      <c r="Y29" s="1"/>
      <c r="Z29" s="1"/>
    </row>
  </sheetData>
  <sheetProtection algorithmName="SHA-512" hashValue="hXgh5IXJuqVE8WALjVHgzDN1Fr03NMGnMKoTMYbMcZJ/M+mJvft1eK899mSRaAp9bXmHy4WrU/AcWczQzlaFcg==" saltValue="7aaAHCQGlnvFIS/X+O/mSg==" spinCount="100000" sheet="1" objects="1" scenarios="1" selectLockedCells="1"/>
  <mergeCells count="12">
    <mergeCell ref="D2:M2"/>
    <mergeCell ref="Q2:Z2"/>
    <mergeCell ref="D3:M3"/>
    <mergeCell ref="Q3:Z3"/>
    <mergeCell ref="H6:L6"/>
    <mergeCell ref="U6:Y6"/>
    <mergeCell ref="H17:I17"/>
    <mergeCell ref="U17:V17"/>
    <mergeCell ref="H8:I8"/>
    <mergeCell ref="U8:V8"/>
    <mergeCell ref="D14:M14"/>
    <mergeCell ref="Q14:Z14"/>
  </mergeCells>
  <dataValidations count="2">
    <dataValidation type="list" allowBlank="1" showInputMessage="1" showErrorMessage="1" sqref="H19 U19">
      <formula1>$B$12:$B$14</formula1>
    </dataValidation>
    <dataValidation type="list" allowBlank="1" showInputMessage="1" showErrorMessage="1" sqref="H17:I17 U17:V17">
      <formula1>$B$22:$B$24</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34"/>
  <sheetViews>
    <sheetView showGridLines="0" view="pageBreakPreview" topLeftCell="B1" zoomScaleNormal="100" zoomScaleSheetLayoutView="100" workbookViewId="0">
      <selection activeCell="G21" sqref="G21"/>
    </sheetView>
  </sheetViews>
  <sheetFormatPr defaultRowHeight="15.75" x14ac:dyDescent="0.25"/>
  <cols>
    <col min="1" max="1" width="2.42578125" style="1" hidden="1" customWidth="1"/>
    <col min="2" max="2" width="3.7109375" style="1" customWidth="1"/>
    <col min="3" max="3" width="9.140625" style="3" hidden="1" customWidth="1"/>
    <col min="4" max="4" width="9.140625" style="73" hidden="1" customWidth="1"/>
    <col min="5" max="6" width="4.85546875" style="3" customWidth="1"/>
    <col min="7" max="8" width="12.28515625" style="3" customWidth="1"/>
    <col min="9" max="9" width="7.7109375" style="3" customWidth="1"/>
    <col min="10" max="13" width="12.28515625" style="3" customWidth="1"/>
    <col min="14" max="14" width="17.7109375" style="3" customWidth="1"/>
    <col min="15" max="15" width="3.42578125" style="3" customWidth="1"/>
    <col min="16" max="16" width="4.85546875" style="3" hidden="1" customWidth="1"/>
    <col min="17" max="17" width="10.85546875" style="18" hidden="1" customWidth="1"/>
    <col min="18" max="18" width="9.140625" style="73" hidden="1" customWidth="1"/>
    <col min="19" max="20" width="4.85546875" style="3" customWidth="1"/>
    <col min="21" max="28" width="12.28515625" style="3" customWidth="1"/>
    <col min="29" max="16384" width="9.140625" style="1"/>
  </cols>
  <sheetData>
    <row r="1" spans="3:28" x14ac:dyDescent="0.25">
      <c r="Q1" s="156"/>
    </row>
    <row r="2" spans="3:28" x14ac:dyDescent="0.25">
      <c r="C2" s="1"/>
      <c r="D2" s="74"/>
      <c r="E2" s="517" t="s">
        <v>592</v>
      </c>
      <c r="F2" s="517"/>
      <c r="G2" s="517"/>
      <c r="H2" s="517"/>
      <c r="I2" s="517"/>
      <c r="J2" s="517"/>
      <c r="K2" s="517"/>
      <c r="L2" s="517"/>
      <c r="M2" s="517"/>
      <c r="N2" s="517"/>
      <c r="O2" s="422"/>
      <c r="P2" s="422"/>
      <c r="Q2" s="154"/>
      <c r="R2" s="74"/>
      <c r="S2" s="517" t="s">
        <v>592</v>
      </c>
      <c r="T2" s="517"/>
      <c r="U2" s="517"/>
      <c r="V2" s="517"/>
      <c r="W2" s="517"/>
      <c r="X2" s="517"/>
      <c r="Y2" s="517"/>
      <c r="Z2" s="517"/>
      <c r="AA2" s="517"/>
      <c r="AB2" s="517"/>
    </row>
    <row r="3" spans="3:28" ht="16.5" thickBot="1" x14ac:dyDescent="0.3">
      <c r="C3" s="1"/>
      <c r="D3" s="74"/>
      <c r="E3" s="518" t="s">
        <v>249</v>
      </c>
      <c r="F3" s="518"/>
      <c r="G3" s="518"/>
      <c r="H3" s="518"/>
      <c r="I3" s="518"/>
      <c r="J3" s="518"/>
      <c r="K3" s="518"/>
      <c r="L3" s="518"/>
      <c r="M3" s="518"/>
      <c r="N3" s="518"/>
      <c r="O3" s="2"/>
      <c r="P3" s="2"/>
      <c r="Q3" s="154"/>
      <c r="R3" s="74"/>
      <c r="S3" s="518" t="s">
        <v>250</v>
      </c>
      <c r="T3" s="518"/>
      <c r="U3" s="518"/>
      <c r="V3" s="518"/>
      <c r="W3" s="518"/>
      <c r="X3" s="518"/>
      <c r="Y3" s="518"/>
      <c r="Z3" s="518"/>
      <c r="AA3" s="518"/>
      <c r="AB3" s="518"/>
    </row>
    <row r="4" spans="3:28" x14ac:dyDescent="0.25">
      <c r="C4" s="1"/>
      <c r="D4" s="74"/>
      <c r="E4" s="2"/>
      <c r="F4" s="2"/>
      <c r="G4" s="2"/>
      <c r="H4" s="2"/>
      <c r="I4" s="2"/>
      <c r="J4" s="2"/>
      <c r="K4" s="2"/>
      <c r="L4" s="2"/>
      <c r="M4" s="2"/>
      <c r="N4" s="2"/>
      <c r="O4" s="2"/>
      <c r="P4" s="2"/>
      <c r="Q4" s="154"/>
      <c r="R4" s="74"/>
      <c r="S4" s="2"/>
      <c r="T4" s="2"/>
      <c r="U4" s="2"/>
      <c r="V4" s="2"/>
      <c r="W4" s="2"/>
      <c r="X4" s="2"/>
      <c r="Y4" s="2"/>
      <c r="Z4" s="2"/>
      <c r="AA4" s="2"/>
      <c r="AB4" s="2"/>
    </row>
    <row r="5" spans="3:28" x14ac:dyDescent="0.25">
      <c r="C5" s="1"/>
      <c r="D5" s="74"/>
      <c r="E5" s="2"/>
      <c r="F5" s="2"/>
      <c r="H5" s="4" t="s">
        <v>0</v>
      </c>
      <c r="I5" s="61" t="str">
        <f>IF(Summary!E5="","",Summary!E5)</f>
        <v/>
      </c>
      <c r="J5" s="424"/>
      <c r="K5" s="424"/>
      <c r="L5" s="424"/>
      <c r="M5" s="424"/>
      <c r="N5" s="2"/>
      <c r="O5" s="2"/>
      <c r="P5" s="2"/>
      <c r="Q5" s="154"/>
      <c r="R5" s="74"/>
      <c r="S5" s="2"/>
      <c r="T5" s="2"/>
      <c r="V5" s="4" t="s">
        <v>0</v>
      </c>
      <c r="W5" s="61" t="str">
        <f>IF(Summary!$S5="","",Summary!$S5)</f>
        <v/>
      </c>
      <c r="X5" s="462"/>
      <c r="Y5" s="462"/>
      <c r="Z5" s="462"/>
      <c r="AA5" s="462"/>
      <c r="AB5" s="2"/>
    </row>
    <row r="6" spans="3:28" x14ac:dyDescent="0.25">
      <c r="C6" s="1"/>
      <c r="D6" s="74"/>
      <c r="H6" s="4" t="s">
        <v>1</v>
      </c>
      <c r="I6" s="561" t="str">
        <f>IF(Summary!E6="","",Summary!E6)</f>
        <v/>
      </c>
      <c r="J6" s="562"/>
      <c r="K6" s="562"/>
      <c r="L6" s="562"/>
      <c r="M6" s="563"/>
      <c r="Q6" s="154"/>
      <c r="R6" s="74"/>
      <c r="V6" s="4" t="s">
        <v>1</v>
      </c>
      <c r="W6" s="561" t="str">
        <f>IF(Summary!$S6="","",Summary!$S6)</f>
        <v/>
      </c>
      <c r="X6" s="562"/>
      <c r="Y6" s="562"/>
      <c r="Z6" s="562"/>
      <c r="AA6" s="563"/>
    </row>
    <row r="7" spans="3:28" x14ac:dyDescent="0.25">
      <c r="C7" s="1"/>
      <c r="D7" s="74"/>
      <c r="H7" s="4"/>
      <c r="I7" s="423"/>
      <c r="J7" s="423"/>
      <c r="K7" s="424"/>
      <c r="L7" s="424"/>
      <c r="M7" s="424"/>
      <c r="Q7" s="154"/>
      <c r="R7" s="74"/>
      <c r="V7" s="4"/>
      <c r="W7" s="460"/>
      <c r="X7" s="460"/>
      <c r="Y7" s="462"/>
      <c r="Z7" s="462"/>
      <c r="AA7" s="462"/>
    </row>
    <row r="8" spans="3:28" x14ac:dyDescent="0.25">
      <c r="C8" s="1"/>
      <c r="D8" s="74"/>
      <c r="H8" s="4" t="s">
        <v>244</v>
      </c>
      <c r="I8" s="564" t="str">
        <f>IF(Summary!E8="","",Summary!E8)</f>
        <v/>
      </c>
      <c r="J8" s="564"/>
      <c r="K8" s="424"/>
      <c r="L8" s="424"/>
      <c r="M8" s="424"/>
      <c r="Q8" s="154"/>
      <c r="R8" s="74"/>
      <c r="V8" s="4" t="s">
        <v>244</v>
      </c>
      <c r="W8" s="569" t="str">
        <f>IF(Summary!$S8="","",Summary!$S8)</f>
        <v/>
      </c>
      <c r="X8" s="570"/>
      <c r="Y8" s="462"/>
      <c r="Z8" s="462"/>
      <c r="AA8" s="462"/>
    </row>
    <row r="9" spans="3:28" x14ac:dyDescent="0.25">
      <c r="C9" s="1"/>
      <c r="D9" s="74"/>
      <c r="H9" s="4"/>
      <c r="I9" s="309"/>
      <c r="J9" s="309"/>
      <c r="K9" s="424"/>
      <c r="L9" s="424"/>
      <c r="M9" s="424"/>
      <c r="Q9" s="154"/>
      <c r="R9" s="74"/>
      <c r="V9" s="4"/>
      <c r="W9" s="309"/>
      <c r="X9" s="309"/>
      <c r="Y9" s="462"/>
      <c r="Z9" s="462"/>
      <c r="AA9" s="462"/>
    </row>
    <row r="10" spans="3:28" x14ac:dyDescent="0.25">
      <c r="C10" s="1"/>
      <c r="D10" s="74"/>
      <c r="H10" s="4" t="s">
        <v>241</v>
      </c>
      <c r="I10" s="63">
        <v>0</v>
      </c>
      <c r="J10" s="309"/>
      <c r="K10" s="424"/>
      <c r="L10" s="424"/>
      <c r="M10" s="424"/>
      <c r="Q10" s="154"/>
      <c r="R10" s="74"/>
      <c r="V10" s="4" t="s">
        <v>242</v>
      </c>
      <c r="W10" s="63">
        <f>X28</f>
        <v>0</v>
      </c>
      <c r="X10" s="309"/>
      <c r="Y10" s="462"/>
      <c r="Z10" s="462"/>
      <c r="AA10" s="462"/>
    </row>
    <row r="11" spans="3:28" ht="16.5" thickBot="1" x14ac:dyDescent="0.3">
      <c r="C11" s="1"/>
      <c r="D11" s="74"/>
      <c r="E11" s="5"/>
      <c r="F11" s="5"/>
      <c r="G11" s="5"/>
      <c r="H11" s="5"/>
      <c r="I11" s="5"/>
      <c r="J11" s="5"/>
      <c r="K11" s="5"/>
      <c r="L11" s="5"/>
      <c r="M11" s="5"/>
      <c r="N11" s="5"/>
      <c r="Q11" s="154"/>
      <c r="R11" s="74"/>
      <c r="S11" s="5"/>
      <c r="T11" s="5"/>
      <c r="U11" s="5"/>
      <c r="V11" s="5"/>
      <c r="W11" s="5"/>
      <c r="X11" s="5"/>
      <c r="Y11" s="5"/>
      <c r="Z11" s="5"/>
      <c r="AA11" s="5"/>
      <c r="AB11" s="5"/>
    </row>
    <row r="12" spans="3:28" x14ac:dyDescent="0.25">
      <c r="C12" s="3" t="s">
        <v>4</v>
      </c>
      <c r="Q12" s="156"/>
    </row>
    <row r="13" spans="3:28" ht="15.75" customHeight="1" x14ac:dyDescent="0.25">
      <c r="C13" s="1"/>
      <c r="D13" s="74"/>
      <c r="E13" s="577" t="s">
        <v>593</v>
      </c>
      <c r="F13" s="577"/>
      <c r="G13" s="577"/>
      <c r="H13" s="577"/>
      <c r="I13" s="577"/>
      <c r="J13" s="577"/>
      <c r="K13" s="577"/>
      <c r="L13" s="577"/>
      <c r="M13" s="577"/>
      <c r="N13" s="577"/>
      <c r="O13" s="424"/>
      <c r="P13" s="424"/>
      <c r="Q13" s="154"/>
      <c r="R13" s="74"/>
      <c r="S13" s="577" t="s">
        <v>593</v>
      </c>
      <c r="T13" s="577"/>
      <c r="U13" s="577"/>
      <c r="V13" s="577"/>
      <c r="W13" s="577"/>
      <c r="X13" s="577"/>
      <c r="Y13" s="577"/>
      <c r="Z13" s="577"/>
      <c r="AA13" s="577"/>
      <c r="AB13" s="577"/>
    </row>
    <row r="14" spans="3:28" x14ac:dyDescent="0.25">
      <c r="C14" s="1"/>
      <c r="D14" s="74"/>
      <c r="Q14" s="154"/>
      <c r="R14" s="74"/>
    </row>
    <row r="15" spans="3:28" x14ac:dyDescent="0.25">
      <c r="C15" s="1"/>
      <c r="D15" s="74"/>
      <c r="E15" s="621" t="s">
        <v>627</v>
      </c>
      <c r="F15" s="621"/>
      <c r="G15" s="621"/>
      <c r="H15" s="621"/>
      <c r="I15" s="621"/>
      <c r="J15" s="621"/>
      <c r="K15" s="621"/>
      <c r="L15" s="621"/>
      <c r="M15" s="621"/>
      <c r="N15" s="621"/>
      <c r="Q15" s="154"/>
      <c r="R15" s="74"/>
    </row>
    <row r="16" spans="3:28" x14ac:dyDescent="0.25">
      <c r="C16" s="1"/>
      <c r="D16" s="74"/>
      <c r="E16" s="621"/>
      <c r="F16" s="621"/>
      <c r="G16" s="621"/>
      <c r="H16" s="621"/>
      <c r="I16" s="621"/>
      <c r="J16" s="621"/>
      <c r="K16" s="621"/>
      <c r="L16" s="621"/>
      <c r="M16" s="621"/>
      <c r="N16" s="621"/>
      <c r="Q16" s="154"/>
      <c r="R16" s="74"/>
    </row>
    <row r="17" spans="3:28" x14ac:dyDescent="0.25">
      <c r="C17" s="1"/>
      <c r="D17" s="74"/>
      <c r="Q17" s="154"/>
      <c r="R17" s="74"/>
    </row>
    <row r="18" spans="3:28" x14ac:dyDescent="0.25">
      <c r="C18" s="1"/>
      <c r="D18" s="74"/>
      <c r="G18" s="77"/>
      <c r="H18" s="582" t="s">
        <v>628</v>
      </c>
      <c r="I18" s="582"/>
      <c r="J18" s="582"/>
      <c r="K18" s="582"/>
      <c r="L18" s="582"/>
      <c r="M18" s="582"/>
      <c r="N18" s="582"/>
      <c r="Q18" s="154"/>
      <c r="R18" s="74"/>
      <c r="U18" s="302"/>
      <c r="V18" s="582" t="s">
        <v>628</v>
      </c>
      <c r="W18" s="582"/>
      <c r="X18" s="582"/>
      <c r="Y18" s="582"/>
      <c r="Z18" s="582"/>
      <c r="AA18" s="582"/>
      <c r="AB18" s="582"/>
    </row>
    <row r="19" spans="3:28" x14ac:dyDescent="0.25">
      <c r="C19" s="1"/>
      <c r="D19" s="74"/>
      <c r="H19" s="582"/>
      <c r="I19" s="582"/>
      <c r="J19" s="582"/>
      <c r="K19" s="582"/>
      <c r="L19" s="582"/>
      <c r="M19" s="582"/>
      <c r="N19" s="582"/>
      <c r="Q19" s="154"/>
      <c r="R19" s="74"/>
      <c r="V19" s="582"/>
      <c r="W19" s="582"/>
      <c r="X19" s="582"/>
      <c r="Y19" s="582"/>
      <c r="Z19" s="582"/>
      <c r="AA19" s="582"/>
      <c r="AB19" s="582"/>
    </row>
    <row r="20" spans="3:28" x14ac:dyDescent="0.25">
      <c r="C20" s="1"/>
      <c r="D20" s="74"/>
      <c r="G20" s="77"/>
      <c r="H20" s="3" t="s">
        <v>629</v>
      </c>
      <c r="Q20" s="154"/>
      <c r="R20" s="74"/>
      <c r="U20" s="302"/>
      <c r="V20" s="3" t="s">
        <v>629</v>
      </c>
    </row>
    <row r="21" spans="3:28" x14ac:dyDescent="0.25">
      <c r="C21" s="1"/>
      <c r="D21" s="74"/>
      <c r="G21" s="77"/>
      <c r="H21" s="582" t="s">
        <v>630</v>
      </c>
      <c r="I21" s="582"/>
      <c r="J21" s="582"/>
      <c r="K21" s="582"/>
      <c r="L21" s="582"/>
      <c r="M21" s="582"/>
      <c r="N21" s="582"/>
      <c r="Q21" s="154"/>
      <c r="R21" s="74"/>
      <c r="U21" s="302"/>
      <c r="V21" s="582" t="s">
        <v>630</v>
      </c>
      <c r="W21" s="582"/>
      <c r="X21" s="582"/>
      <c r="Y21" s="582"/>
      <c r="Z21" s="582"/>
      <c r="AA21" s="582"/>
      <c r="AB21" s="582"/>
    </row>
    <row r="22" spans="3:28" x14ac:dyDescent="0.25">
      <c r="C22" s="1"/>
      <c r="D22" s="74"/>
      <c r="H22" s="582"/>
      <c r="I22" s="582"/>
      <c r="J22" s="582"/>
      <c r="K22" s="582"/>
      <c r="L22" s="582"/>
      <c r="M22" s="582"/>
      <c r="N22" s="582"/>
      <c r="Q22" s="154"/>
      <c r="R22" s="74"/>
      <c r="V22" s="582"/>
      <c r="W22" s="582"/>
      <c r="X22" s="582"/>
      <c r="Y22" s="582"/>
      <c r="Z22" s="582"/>
      <c r="AA22" s="582"/>
      <c r="AB22" s="582"/>
    </row>
    <row r="23" spans="3:28" x14ac:dyDescent="0.25">
      <c r="C23" s="1"/>
      <c r="D23" s="74"/>
      <c r="G23" s="77"/>
      <c r="H23" s="3" t="s">
        <v>631</v>
      </c>
      <c r="Q23" s="154"/>
      <c r="R23" s="74"/>
      <c r="U23" s="302"/>
      <c r="V23" s="3" t="s">
        <v>631</v>
      </c>
    </row>
    <row r="24" spans="3:28" x14ac:dyDescent="0.25">
      <c r="C24" s="1"/>
      <c r="D24" s="74"/>
      <c r="G24" s="77"/>
      <c r="H24" s="3" t="s">
        <v>632</v>
      </c>
      <c r="Q24" s="154"/>
      <c r="R24" s="74"/>
      <c r="U24" s="302"/>
      <c r="V24" s="3" t="s">
        <v>632</v>
      </c>
    </row>
    <row r="25" spans="3:28" x14ac:dyDescent="0.25">
      <c r="C25" s="1"/>
      <c r="D25" s="74"/>
      <c r="G25" s="77"/>
      <c r="H25" s="3" t="s">
        <v>633</v>
      </c>
      <c r="Q25" s="154"/>
      <c r="R25" s="74"/>
      <c r="U25" s="302"/>
      <c r="V25" s="3" t="s">
        <v>633</v>
      </c>
    </row>
    <row r="26" spans="3:28" x14ac:dyDescent="0.25">
      <c r="C26" s="1"/>
      <c r="D26" s="74"/>
      <c r="G26" s="77"/>
      <c r="H26" s="3" t="s">
        <v>634</v>
      </c>
      <c r="Q26" s="154"/>
      <c r="R26" s="74"/>
      <c r="U26" s="302"/>
      <c r="V26" s="3" t="s">
        <v>634</v>
      </c>
    </row>
    <row r="27" spans="3:28" x14ac:dyDescent="0.25">
      <c r="C27" s="1"/>
      <c r="D27" s="74"/>
      <c r="Q27" s="154"/>
      <c r="R27" s="74"/>
    </row>
    <row r="28" spans="3:28" x14ac:dyDescent="0.25">
      <c r="E28" s="432"/>
      <c r="F28" s="433"/>
      <c r="G28" s="434"/>
      <c r="H28" s="435"/>
      <c r="W28" s="4" t="s">
        <v>621</v>
      </c>
      <c r="X28" s="453"/>
    </row>
    <row r="29" spans="3:28" ht="16.5" x14ac:dyDescent="0.25">
      <c r="E29" s="436"/>
      <c r="F29" s="437"/>
      <c r="G29" s="438"/>
      <c r="H29" s="439"/>
    </row>
    <row r="30" spans="3:28" x14ac:dyDescent="0.25">
      <c r="E30" s="436"/>
      <c r="F30" s="440"/>
      <c r="G30" s="436"/>
      <c r="H30" s="441"/>
    </row>
    <row r="31" spans="3:28" x14ac:dyDescent="0.25">
      <c r="E31" s="436"/>
      <c r="F31" s="440"/>
      <c r="G31" s="436"/>
      <c r="H31" s="441"/>
    </row>
    <row r="32" spans="3:28" x14ac:dyDescent="0.25">
      <c r="E32" s="436"/>
      <c r="F32" s="440"/>
      <c r="G32" s="436"/>
      <c r="H32" s="441"/>
    </row>
    <row r="33" spans="5:8" x14ac:dyDescent="0.25">
      <c r="E33" s="436"/>
      <c r="F33" s="440"/>
      <c r="G33" s="436"/>
      <c r="H33" s="441"/>
    </row>
    <row r="34" spans="5:8" x14ac:dyDescent="0.25">
      <c r="E34" s="436"/>
      <c r="F34" s="440"/>
      <c r="G34" s="436"/>
      <c r="H34" s="442"/>
    </row>
  </sheetData>
  <sheetProtection algorithmName="SHA-512" hashValue="a4WtpEJz1XlgepWOkRY5di3HB3rEno6sOFQh207puVKbYKuP7B9JJeTAwkNtG1hMWaWnLMLRuRZ+cGBohFkPLA==" saltValue="Qmmu1wob/Q8+Qw29HIqUgA==" spinCount="100000" sheet="1" objects="1" scenarios="1" selectLockedCells="1"/>
  <mergeCells count="15">
    <mergeCell ref="E2:N2"/>
    <mergeCell ref="E3:N3"/>
    <mergeCell ref="I6:M6"/>
    <mergeCell ref="I8:J8"/>
    <mergeCell ref="E13:N13"/>
    <mergeCell ref="S2:AB2"/>
    <mergeCell ref="S3:AB3"/>
    <mergeCell ref="W6:AA6"/>
    <mergeCell ref="W8:X8"/>
    <mergeCell ref="S13:AB13"/>
    <mergeCell ref="E15:N16"/>
    <mergeCell ref="H18:N19"/>
    <mergeCell ref="H21:N22"/>
    <mergeCell ref="V18:AB19"/>
    <mergeCell ref="V21:AB22"/>
  </mergeCells>
  <dataValidations count="1">
    <dataValidation type="list" allowBlank="1" showInputMessage="1" showErrorMessage="1" sqref="G18 U23:U26 G20:G21 U18 U20:U21 G23:G26">
      <formula1>$C$11:$C$12</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AF29"/>
  <sheetViews>
    <sheetView showGridLines="0" view="pageBreakPreview" zoomScale="115" zoomScaleNormal="100" zoomScaleSheetLayoutView="115" workbookViewId="0">
      <selection activeCell="H21" sqref="H21:I21"/>
    </sheetView>
  </sheetViews>
  <sheetFormatPr defaultRowHeight="15.75" x14ac:dyDescent="0.25"/>
  <cols>
    <col min="1" max="1" width="3.42578125" style="1" customWidth="1"/>
    <col min="2" max="3" width="9.140625" style="73" hidden="1" customWidth="1"/>
    <col min="4" max="5" width="4.85546875" style="3" customWidth="1"/>
    <col min="6" max="6" width="12.28515625" style="3" customWidth="1"/>
    <col min="7" max="7" width="16" style="3" customWidth="1"/>
    <col min="8" max="8" width="12.28515625" style="3" customWidth="1"/>
    <col min="9" max="9" width="3.85546875" style="3" customWidth="1"/>
    <col min="10" max="10" width="16.5703125" style="3" customWidth="1"/>
    <col min="11" max="11" width="12.28515625" style="3" customWidth="1"/>
    <col min="12" max="12" width="6.85546875" style="3" customWidth="1"/>
    <col min="13" max="13" width="4.42578125" style="3" customWidth="1"/>
    <col min="14" max="15" width="5.85546875" style="3" customWidth="1"/>
    <col min="16" max="16" width="1.7109375" style="3" customWidth="1"/>
    <col min="17" max="17" width="1.7109375" style="148" customWidth="1"/>
    <col min="18" max="18" width="3.42578125" style="73" hidden="1" customWidth="1"/>
    <col min="19" max="19" width="0.85546875" style="73" hidden="1" customWidth="1"/>
    <col min="20" max="21" width="4.85546875" style="3" customWidth="1"/>
    <col min="22" max="22" width="12.28515625" style="3" customWidth="1"/>
    <col min="23" max="23" width="16" style="3" customWidth="1"/>
    <col min="24" max="24" width="12.28515625" style="3" customWidth="1"/>
    <col min="25" max="25" width="3.85546875" style="3" customWidth="1"/>
    <col min="26" max="26" width="16.5703125" style="3" customWidth="1"/>
    <col min="27" max="27" width="12.28515625" style="3" customWidth="1"/>
    <col min="28" max="28" width="6.85546875" style="3" customWidth="1"/>
    <col min="29" max="29" width="4.42578125" style="3" customWidth="1"/>
    <col min="30" max="31" width="5.85546875" style="3" customWidth="1"/>
    <col min="32" max="32" width="1.7109375" style="3" customWidth="1"/>
    <col min="33" max="16384" width="9.140625" style="1"/>
  </cols>
  <sheetData>
    <row r="1" spans="2:32" x14ac:dyDescent="0.25">
      <c r="Q1" s="154"/>
    </row>
    <row r="2" spans="2:32" x14ac:dyDescent="0.25">
      <c r="B2" s="74"/>
      <c r="C2" s="74"/>
      <c r="D2" s="517" t="s">
        <v>594</v>
      </c>
      <c r="E2" s="517"/>
      <c r="F2" s="517"/>
      <c r="G2" s="517"/>
      <c r="H2" s="517"/>
      <c r="I2" s="517"/>
      <c r="J2" s="517"/>
      <c r="K2" s="517"/>
      <c r="L2" s="517"/>
      <c r="M2" s="517"/>
      <c r="N2" s="517"/>
      <c r="O2" s="517"/>
      <c r="P2" s="517"/>
      <c r="Q2" s="154"/>
      <c r="R2" s="74"/>
      <c r="S2" s="74"/>
      <c r="T2" s="517" t="s">
        <v>594</v>
      </c>
      <c r="U2" s="517"/>
      <c r="V2" s="517"/>
      <c r="W2" s="517"/>
      <c r="X2" s="517"/>
      <c r="Y2" s="517"/>
      <c r="Z2" s="517"/>
      <c r="AA2" s="517"/>
      <c r="AB2" s="517"/>
      <c r="AC2" s="517"/>
      <c r="AD2" s="517"/>
      <c r="AE2" s="517"/>
      <c r="AF2" s="517"/>
    </row>
    <row r="3" spans="2:32" ht="16.5" thickBot="1" x14ac:dyDescent="0.3">
      <c r="B3" s="74"/>
      <c r="C3" s="74"/>
      <c r="D3" s="518" t="s">
        <v>249</v>
      </c>
      <c r="E3" s="518"/>
      <c r="F3" s="518"/>
      <c r="G3" s="518"/>
      <c r="H3" s="518"/>
      <c r="I3" s="518"/>
      <c r="J3" s="518"/>
      <c r="K3" s="518"/>
      <c r="L3" s="518"/>
      <c r="M3" s="518"/>
      <c r="N3" s="518"/>
      <c r="O3" s="518"/>
      <c r="P3" s="518"/>
      <c r="Q3" s="154"/>
      <c r="R3" s="74"/>
      <c r="S3" s="74"/>
      <c r="T3" s="518" t="s">
        <v>250</v>
      </c>
      <c r="U3" s="518"/>
      <c r="V3" s="518"/>
      <c r="W3" s="518"/>
      <c r="X3" s="518"/>
      <c r="Y3" s="518"/>
      <c r="Z3" s="518"/>
      <c r="AA3" s="518"/>
      <c r="AB3" s="518"/>
      <c r="AC3" s="518"/>
      <c r="AD3" s="518"/>
      <c r="AE3" s="518"/>
      <c r="AF3" s="518"/>
    </row>
    <row r="4" spans="2:32" x14ac:dyDescent="0.25">
      <c r="B4" s="74"/>
      <c r="C4" s="74"/>
      <c r="D4" s="2"/>
      <c r="E4" s="2"/>
      <c r="F4" s="2"/>
      <c r="G4" s="2"/>
      <c r="H4" s="2"/>
      <c r="I4" s="2"/>
      <c r="J4" s="2"/>
      <c r="K4" s="2"/>
      <c r="L4" s="2"/>
      <c r="M4" s="2"/>
      <c r="N4" s="2"/>
      <c r="O4" s="2"/>
      <c r="P4" s="2"/>
      <c r="Q4" s="154"/>
      <c r="R4" s="74"/>
      <c r="S4" s="74"/>
      <c r="T4" s="2"/>
      <c r="U4" s="2"/>
      <c r="V4" s="2"/>
      <c r="W4" s="2"/>
      <c r="X4" s="2"/>
      <c r="Y4" s="2"/>
      <c r="Z4" s="2"/>
      <c r="AA4" s="2"/>
      <c r="AB4" s="2"/>
      <c r="AC4" s="2"/>
      <c r="AD4" s="2"/>
      <c r="AE4" s="2"/>
      <c r="AF4" s="2"/>
    </row>
    <row r="5" spans="2:32" x14ac:dyDescent="0.25">
      <c r="B5" s="74"/>
      <c r="C5" s="74"/>
      <c r="D5" s="2"/>
      <c r="E5" s="2"/>
      <c r="G5" s="4" t="s">
        <v>0</v>
      </c>
      <c r="H5" s="61" t="str">
        <f>IF(Summary!E5="","",Summary!E5)</f>
        <v/>
      </c>
      <c r="I5" s="462"/>
      <c r="J5" s="462"/>
      <c r="K5" s="462"/>
      <c r="L5" s="462"/>
      <c r="M5" s="462"/>
      <c r="N5" s="462"/>
      <c r="O5" s="462"/>
      <c r="P5" s="2"/>
      <c r="Q5" s="154"/>
      <c r="R5" s="74"/>
      <c r="S5" s="74"/>
      <c r="T5" s="2"/>
      <c r="U5" s="2"/>
      <c r="W5" s="4" t="s">
        <v>0</v>
      </c>
      <c r="X5" s="61" t="str">
        <f>IF(Summary!U5="","",Summary!U5)</f>
        <v/>
      </c>
      <c r="Y5" s="462"/>
      <c r="Z5" s="462"/>
      <c r="AA5" s="462"/>
      <c r="AB5" s="462"/>
      <c r="AC5" s="462"/>
      <c r="AD5" s="462"/>
      <c r="AE5" s="462"/>
      <c r="AF5" s="2"/>
    </row>
    <row r="6" spans="2:32" x14ac:dyDescent="0.25">
      <c r="B6" s="74"/>
      <c r="C6" s="74"/>
      <c r="G6" s="4" t="s">
        <v>1</v>
      </c>
      <c r="H6" s="561" t="str">
        <f>IF(Summary!E6="","",Summary!E6)</f>
        <v/>
      </c>
      <c r="I6" s="562"/>
      <c r="J6" s="562"/>
      <c r="K6" s="562"/>
      <c r="L6" s="562"/>
      <c r="M6" s="563"/>
      <c r="N6" s="462"/>
      <c r="O6" s="462"/>
      <c r="Q6" s="154"/>
      <c r="R6" s="74"/>
      <c r="S6" s="74"/>
      <c r="W6" s="4" t="s">
        <v>1</v>
      </c>
      <c r="X6" s="561" t="str">
        <f>IF(Summary!U6="","",Summary!U6)</f>
        <v/>
      </c>
      <c r="Y6" s="562"/>
      <c r="Z6" s="562"/>
      <c r="AA6" s="562"/>
      <c r="AB6" s="562"/>
      <c r="AC6" s="563"/>
      <c r="AD6" s="462"/>
      <c r="AE6" s="462"/>
    </row>
    <row r="7" spans="2:32" x14ac:dyDescent="0.25">
      <c r="B7" s="74"/>
      <c r="C7" s="74"/>
      <c r="G7" s="4"/>
      <c r="H7" s="460"/>
      <c r="I7" s="460"/>
      <c r="J7" s="462"/>
      <c r="K7" s="462"/>
      <c r="L7" s="462"/>
      <c r="M7" s="462"/>
      <c r="N7" s="462"/>
      <c r="O7" s="462"/>
      <c r="Q7" s="154"/>
      <c r="R7" s="74"/>
      <c r="S7" s="74"/>
      <c r="W7" s="4"/>
      <c r="X7" s="460"/>
      <c r="Y7" s="460"/>
      <c r="Z7" s="462"/>
      <c r="AA7" s="462"/>
      <c r="AB7" s="462"/>
      <c r="AC7" s="462"/>
      <c r="AD7" s="462"/>
      <c r="AE7" s="462"/>
    </row>
    <row r="8" spans="2:32" x14ac:dyDescent="0.25">
      <c r="B8" s="74"/>
      <c r="C8" s="74"/>
      <c r="G8" s="4" t="s">
        <v>244</v>
      </c>
      <c r="H8" s="564" t="str">
        <f>IF(Summary!E8="","",Summary!E8)</f>
        <v/>
      </c>
      <c r="I8" s="564"/>
      <c r="J8" s="462"/>
      <c r="K8" s="462"/>
      <c r="L8" s="462"/>
      <c r="M8" s="462"/>
      <c r="N8" s="462"/>
      <c r="O8" s="462"/>
      <c r="Q8" s="154"/>
      <c r="R8" s="74"/>
      <c r="S8" s="74"/>
      <c r="W8" s="4" t="s">
        <v>244</v>
      </c>
      <c r="X8" s="564" t="str">
        <f>IF(Summary!U8="","",Summary!U8)</f>
        <v/>
      </c>
      <c r="Y8" s="564"/>
      <c r="Z8" s="462"/>
      <c r="AA8" s="462"/>
      <c r="AB8" s="462"/>
      <c r="AC8" s="462"/>
      <c r="AD8" s="462"/>
      <c r="AE8" s="462"/>
    </row>
    <row r="9" spans="2:32" x14ac:dyDescent="0.25">
      <c r="B9" s="74"/>
      <c r="C9" s="74"/>
      <c r="G9" s="4"/>
      <c r="H9" s="462"/>
      <c r="I9" s="462"/>
      <c r="J9" s="462"/>
      <c r="K9" s="462"/>
      <c r="L9" s="462"/>
      <c r="M9" s="462"/>
      <c r="N9" s="462"/>
      <c r="O9" s="462"/>
      <c r="Q9" s="154"/>
      <c r="R9" s="74"/>
      <c r="S9" s="74"/>
      <c r="W9" s="4"/>
      <c r="X9" s="462"/>
      <c r="Y9" s="462"/>
      <c r="Z9" s="462"/>
      <c r="AA9" s="462"/>
      <c r="AB9" s="462"/>
      <c r="AC9" s="462"/>
      <c r="AD9" s="462"/>
      <c r="AE9" s="462"/>
    </row>
    <row r="10" spans="2:32" x14ac:dyDescent="0.25">
      <c r="B10" s="74"/>
      <c r="C10" s="74"/>
      <c r="G10" s="4" t="s">
        <v>245</v>
      </c>
      <c r="H10" s="464">
        <f>IF(H19&lt;&gt;"Yes",L17,L15)</f>
        <v>0</v>
      </c>
      <c r="I10" s="462"/>
      <c r="J10" s="462"/>
      <c r="K10" s="462"/>
      <c r="L10" s="462"/>
      <c r="M10" s="462"/>
      <c r="N10" s="462"/>
      <c r="O10" s="462"/>
      <c r="Q10" s="154"/>
      <c r="R10" s="74"/>
      <c r="S10" s="74"/>
      <c r="W10" s="4" t="s">
        <v>245</v>
      </c>
      <c r="X10" s="464">
        <f>IF(X19&lt;&gt;"Yes",AB17,AB15)</f>
        <v>0</v>
      </c>
      <c r="Y10" s="462"/>
      <c r="Z10" s="462"/>
      <c r="AA10" s="462"/>
      <c r="AB10" s="462"/>
      <c r="AC10" s="462"/>
      <c r="AD10" s="462"/>
      <c r="AE10" s="462"/>
    </row>
    <row r="11" spans="2:32" ht="16.5" thickBot="1" x14ac:dyDescent="0.3">
      <c r="B11" s="74"/>
      <c r="C11" s="74"/>
      <c r="D11" s="5"/>
      <c r="E11" s="5"/>
      <c r="F11" s="5"/>
      <c r="G11" s="5"/>
      <c r="H11" s="5"/>
      <c r="I11" s="5"/>
      <c r="J11" s="5"/>
      <c r="K11" s="5"/>
      <c r="L11" s="5"/>
      <c r="M11" s="5"/>
      <c r="N11" s="5"/>
      <c r="O11" s="5"/>
      <c r="P11" s="5"/>
      <c r="Q11" s="154"/>
      <c r="R11" s="74"/>
      <c r="S11" s="74"/>
      <c r="T11" s="5"/>
      <c r="U11" s="5"/>
      <c r="V11" s="5"/>
      <c r="W11" s="5"/>
      <c r="X11" s="5"/>
      <c r="Y11" s="5"/>
      <c r="Z11" s="5"/>
      <c r="AA11" s="5"/>
      <c r="AB11" s="5"/>
      <c r="AC11" s="5"/>
      <c r="AD11" s="5"/>
      <c r="AE11" s="5"/>
      <c r="AF11" s="5"/>
    </row>
    <row r="12" spans="2:32" x14ac:dyDescent="0.25">
      <c r="B12" s="73" t="s">
        <v>475</v>
      </c>
      <c r="Q12" s="154"/>
    </row>
    <row r="13" spans="2:32" ht="15.75" customHeight="1" x14ac:dyDescent="0.25">
      <c r="B13" s="74" t="s">
        <v>476</v>
      </c>
      <c r="C13" s="74"/>
      <c r="D13" s="584" t="s">
        <v>596</v>
      </c>
      <c r="E13" s="584"/>
      <c r="F13" s="584"/>
      <c r="G13" s="584"/>
      <c r="H13" s="584"/>
      <c r="I13" s="584"/>
      <c r="J13" s="584"/>
      <c r="K13" s="584"/>
      <c r="L13" s="584"/>
      <c r="M13" s="584"/>
      <c r="N13" s="584"/>
      <c r="O13" s="584"/>
      <c r="P13" s="584"/>
      <c r="Q13" s="154"/>
      <c r="R13" s="74"/>
      <c r="S13" s="74"/>
      <c r="T13" s="584" t="s">
        <v>596</v>
      </c>
      <c r="U13" s="584"/>
      <c r="V13" s="584"/>
      <c r="W13" s="584"/>
      <c r="X13" s="584"/>
      <c r="Y13" s="584"/>
      <c r="Z13" s="584"/>
      <c r="AA13" s="584"/>
      <c r="AB13" s="584"/>
      <c r="AC13" s="584"/>
      <c r="AD13" s="584"/>
      <c r="AE13" s="584"/>
      <c r="AF13" s="584"/>
    </row>
    <row r="14" spans="2:32" ht="10.5" customHeight="1" x14ac:dyDescent="0.25">
      <c r="B14" s="74"/>
      <c r="C14" s="74"/>
      <c r="D14" s="465"/>
      <c r="E14" s="465"/>
      <c r="F14" s="465"/>
      <c r="G14" s="465"/>
      <c r="H14" s="465"/>
      <c r="I14" s="465"/>
      <c r="J14" s="465"/>
      <c r="K14" s="465"/>
      <c r="L14" s="465"/>
      <c r="M14" s="465"/>
      <c r="N14" s="465"/>
      <c r="O14" s="465"/>
      <c r="P14" s="465"/>
      <c r="Q14" s="154"/>
      <c r="R14" s="74"/>
      <c r="S14" s="74"/>
      <c r="T14" s="465"/>
      <c r="U14" s="465"/>
      <c r="V14" s="465"/>
      <c r="W14" s="465"/>
      <c r="X14" s="465"/>
      <c r="Y14" s="465"/>
      <c r="Z14" s="465"/>
      <c r="AA14" s="465"/>
      <c r="AB14" s="465"/>
      <c r="AC14" s="465"/>
      <c r="AD14" s="465"/>
      <c r="AE14" s="465"/>
      <c r="AF14" s="465"/>
    </row>
    <row r="15" spans="2:32" x14ac:dyDescent="0.25">
      <c r="B15" s="74"/>
      <c r="C15" s="74"/>
      <c r="K15" s="4" t="s">
        <v>609</v>
      </c>
      <c r="L15" s="358"/>
      <c r="Q15" s="154"/>
      <c r="R15" s="74"/>
      <c r="S15" s="74"/>
      <c r="AA15" s="4" t="s">
        <v>609</v>
      </c>
      <c r="AB15" s="319"/>
    </row>
    <row r="16" spans="2:32" ht="15" customHeight="1" x14ac:dyDescent="0.25">
      <c r="B16" s="74"/>
      <c r="C16" s="74"/>
      <c r="F16" s="1"/>
      <c r="Q16" s="154"/>
      <c r="R16" s="74"/>
      <c r="S16" s="74"/>
      <c r="V16" s="1"/>
    </row>
    <row r="17" spans="2:32" ht="15" customHeight="1" x14ac:dyDescent="0.25">
      <c r="C17" s="74"/>
      <c r="F17" s="11"/>
      <c r="G17" s="4" t="s">
        <v>597</v>
      </c>
      <c r="H17" s="626"/>
      <c r="I17" s="627"/>
      <c r="K17" s="4" t="s">
        <v>595</v>
      </c>
      <c r="L17" s="358"/>
      <c r="M17" s="1"/>
      <c r="N17" s="4" t="s">
        <v>598</v>
      </c>
      <c r="O17" s="358"/>
      <c r="P17" s="1"/>
      <c r="Q17" s="154"/>
      <c r="R17" s="74"/>
      <c r="S17" s="74"/>
      <c r="V17" s="11"/>
      <c r="W17" s="4" t="s">
        <v>597</v>
      </c>
      <c r="X17" s="622"/>
      <c r="Y17" s="623"/>
      <c r="AA17" s="4" t="s">
        <v>595</v>
      </c>
      <c r="AB17" s="319"/>
      <c r="AC17" s="1"/>
      <c r="AD17" s="4" t="s">
        <v>598</v>
      </c>
      <c r="AE17" s="319"/>
      <c r="AF17" s="1"/>
    </row>
    <row r="18" spans="2:32" s="11" customFormat="1" x14ac:dyDescent="0.25">
      <c r="C18" s="75"/>
      <c r="Q18" s="152"/>
      <c r="R18" s="75"/>
      <c r="S18" s="75"/>
    </row>
    <row r="19" spans="2:32" s="11" customFormat="1" x14ac:dyDescent="0.25">
      <c r="B19" s="75"/>
      <c r="C19" s="75"/>
      <c r="G19" s="4" t="s">
        <v>491</v>
      </c>
      <c r="H19" s="77"/>
      <c r="I19" s="624" t="str">
        <f>IF(H19="Yes","Provide additional scoring census tract information below","")</f>
        <v/>
      </c>
      <c r="J19" s="625"/>
      <c r="K19" s="625"/>
      <c r="L19" s="625"/>
      <c r="M19" s="625"/>
      <c r="N19" s="625"/>
      <c r="O19" s="625"/>
      <c r="P19" s="625"/>
      <c r="Q19" s="152"/>
      <c r="R19" s="75"/>
      <c r="S19" s="75"/>
      <c r="W19" s="4" t="s">
        <v>491</v>
      </c>
      <c r="X19" s="302"/>
      <c r="Y19" s="624" t="str">
        <f>IF(X19="Yes","Provide additional scoring census tract information below","")</f>
        <v/>
      </c>
      <c r="Z19" s="625"/>
      <c r="AA19" s="625"/>
      <c r="AB19" s="625"/>
      <c r="AC19" s="625"/>
      <c r="AD19" s="625"/>
      <c r="AE19" s="625"/>
      <c r="AF19" s="625"/>
    </row>
    <row r="20" spans="2:32" s="11" customFormat="1" x14ac:dyDescent="0.25">
      <c r="B20" s="75"/>
      <c r="C20" s="75"/>
      <c r="Q20" s="152"/>
      <c r="R20" s="75"/>
      <c r="S20" s="75"/>
    </row>
    <row r="21" spans="2:32" ht="15" customHeight="1" x14ac:dyDescent="0.25">
      <c r="C21" s="74"/>
      <c r="F21" s="11"/>
      <c r="G21" s="4" t="str">
        <f>IF($H$19="Yes","Census Tract Number (11-digit FIPS code):","")</f>
        <v/>
      </c>
      <c r="H21" s="628"/>
      <c r="I21" s="628"/>
      <c r="K21" s="4" t="str">
        <f>IF($H$19="Yes","Affordability Risk Index Score:","")</f>
        <v/>
      </c>
      <c r="L21" s="404"/>
      <c r="M21" s="1"/>
      <c r="N21" s="4" t="str">
        <f>IF($H$19="Yes","Units:","")</f>
        <v/>
      </c>
      <c r="O21" s="404"/>
      <c r="P21" s="1"/>
      <c r="Q21" s="154"/>
      <c r="R21" s="74"/>
      <c r="S21" s="74"/>
      <c r="V21" s="11"/>
      <c r="W21" s="4" t="str">
        <f>IF($X$19="Yes","Census Tract Number (11-digit FIPS code):","")</f>
        <v/>
      </c>
      <c r="X21" s="629"/>
      <c r="Y21" s="629"/>
      <c r="AA21" s="4" t="str">
        <f>IF($X$19="Yes","Affordability Risk Index Score:","")</f>
        <v/>
      </c>
      <c r="AB21" s="499"/>
      <c r="AC21" s="1"/>
      <c r="AD21" s="4" t="str">
        <f>IF($X$19="Yes","Units:","")</f>
        <v/>
      </c>
      <c r="AE21" s="499"/>
      <c r="AF21" s="1"/>
    </row>
    <row r="22" spans="2:32" x14ac:dyDescent="0.25">
      <c r="B22" s="74"/>
      <c r="C22" s="74"/>
      <c r="D22" s="13"/>
      <c r="E22" s="13"/>
      <c r="F22" s="14"/>
      <c r="R22" s="74"/>
      <c r="S22" s="74"/>
      <c r="T22" s="13"/>
      <c r="U22" s="13"/>
      <c r="V22" s="14"/>
    </row>
    <row r="23" spans="2:32" ht="15" customHeight="1" x14ac:dyDescent="0.25">
      <c r="C23" s="74"/>
      <c r="F23" s="11"/>
      <c r="G23" s="4" t="str">
        <f>IF($H$19="Yes","Census Tract Number (11-digit FIPS code):","")</f>
        <v/>
      </c>
      <c r="H23" s="628"/>
      <c r="I23" s="628"/>
      <c r="K23" s="4" t="str">
        <f>IF($H$19="Yes","Affordability Risk Index Score:","")</f>
        <v/>
      </c>
      <c r="L23" s="404"/>
      <c r="M23" s="1"/>
      <c r="N23" s="4" t="str">
        <f>IF($H$19="Yes","Units:","")</f>
        <v/>
      </c>
      <c r="O23" s="404"/>
      <c r="P23" s="1"/>
      <c r="Q23" s="154"/>
      <c r="R23" s="74"/>
      <c r="S23" s="74"/>
      <c r="V23" s="11"/>
      <c r="W23" s="4" t="str">
        <f>IF($X$19="Yes","Census Tract Number (11-digit FIPS code):","")</f>
        <v/>
      </c>
      <c r="X23" s="629"/>
      <c r="Y23" s="629"/>
      <c r="AA23" s="4" t="str">
        <f>IF($X$19="Yes","Affordability Risk Index Score:","")</f>
        <v/>
      </c>
      <c r="AB23" s="499"/>
      <c r="AC23" s="1"/>
      <c r="AD23" s="4" t="str">
        <f>IF($X$19="Yes","Units:","")</f>
        <v/>
      </c>
      <c r="AE23" s="499"/>
      <c r="AF23" s="1"/>
    </row>
    <row r="24" spans="2:32" x14ac:dyDescent="0.25">
      <c r="B24" s="75"/>
    </row>
    <row r="25" spans="2:32" ht="15" customHeight="1" x14ac:dyDescent="0.25">
      <c r="C25" s="74"/>
      <c r="F25" s="11"/>
      <c r="G25" s="4" t="str">
        <f>IF($H$19="Yes","Census Tract Number (11-digit FIPS code):","")</f>
        <v/>
      </c>
      <c r="H25" s="628"/>
      <c r="I25" s="628"/>
      <c r="K25" s="4" t="str">
        <f>IF($H$19="Yes","Affordability Risk Index Score:","")</f>
        <v/>
      </c>
      <c r="L25" s="404"/>
      <c r="M25" s="1"/>
      <c r="N25" s="4" t="str">
        <f>IF($H$19="Yes","Units:","")</f>
        <v/>
      </c>
      <c r="O25" s="404"/>
      <c r="P25" s="1"/>
      <c r="Q25" s="154"/>
      <c r="R25" s="74"/>
      <c r="S25" s="74"/>
      <c r="V25" s="11"/>
      <c r="W25" s="4" t="str">
        <f>IF($X$19="Yes","Census Tract Number (11-digit FIPS code):","")</f>
        <v/>
      </c>
      <c r="X25" s="629"/>
      <c r="Y25" s="629"/>
      <c r="AA25" s="4" t="str">
        <f>IF($X$19="Yes","Affordability Risk Index Score:","")</f>
        <v/>
      </c>
      <c r="AB25" s="499"/>
      <c r="AC25" s="1"/>
      <c r="AD25" s="4" t="str">
        <f>IF($X$19="Yes","Units:","")</f>
        <v/>
      </c>
      <c r="AE25" s="499"/>
      <c r="AF25" s="1"/>
    </row>
    <row r="27" spans="2:32" ht="15" customHeight="1" x14ac:dyDescent="0.25">
      <c r="C27" s="74"/>
      <c r="F27" s="11"/>
      <c r="G27" s="4" t="str">
        <f>IF($H$19="Yes","Census Tract Number (11-digit FIPS code):","")</f>
        <v/>
      </c>
      <c r="H27" s="628"/>
      <c r="I27" s="628"/>
      <c r="K27" s="4" t="str">
        <f>IF($H$19="Yes","Affordability Risk Index Score:","")</f>
        <v/>
      </c>
      <c r="L27" s="404"/>
      <c r="M27" s="1"/>
      <c r="N27" s="4" t="str">
        <f>IF($H$19="Yes","Units:","")</f>
        <v/>
      </c>
      <c r="O27" s="404"/>
      <c r="P27" s="1"/>
      <c r="Q27" s="154"/>
      <c r="R27" s="74"/>
      <c r="S27" s="74"/>
      <c r="V27" s="11"/>
      <c r="W27" s="4" t="str">
        <f>IF($X$19="Yes","Census Tract Number (11-digit FIPS code):","")</f>
        <v/>
      </c>
      <c r="X27" s="629"/>
      <c r="Y27" s="629"/>
      <c r="AA27" s="4" t="str">
        <f>IF($X$19="Yes","Affordability Risk Index Score:","")</f>
        <v/>
      </c>
      <c r="AB27" s="499"/>
      <c r="AC27" s="1"/>
      <c r="AD27" s="4" t="str">
        <f>IF($X$19="Yes","Units:","")</f>
        <v/>
      </c>
      <c r="AE27" s="499"/>
      <c r="AF27" s="1"/>
    </row>
    <row r="29" spans="2:32" ht="15" customHeight="1" x14ac:dyDescent="0.25">
      <c r="C29" s="74"/>
      <c r="F29" s="11"/>
      <c r="G29" s="4" t="str">
        <f>IF($H$19="Yes","Census Tract Number (11-digit FIPS code):","")</f>
        <v/>
      </c>
      <c r="H29" s="628"/>
      <c r="I29" s="628"/>
      <c r="K29" s="4" t="str">
        <f>IF($H$19="Yes","Affordability Risk Index Score:","")</f>
        <v/>
      </c>
      <c r="L29" s="404"/>
      <c r="M29" s="1"/>
      <c r="N29" s="4" t="str">
        <f>IF($H$19="Yes","Units:","")</f>
        <v/>
      </c>
      <c r="O29" s="404"/>
      <c r="P29" s="1"/>
      <c r="Q29" s="154"/>
      <c r="R29" s="74"/>
      <c r="S29" s="74"/>
      <c r="V29" s="11"/>
      <c r="W29" s="4" t="str">
        <f>IF($X$19="Yes","Census Tract Number (11-digit FIPS code):","")</f>
        <v/>
      </c>
      <c r="X29" s="629"/>
      <c r="Y29" s="629"/>
      <c r="AA29" s="4" t="str">
        <f>IF($X$19="Yes","Affordability Risk Index Score:","")</f>
        <v/>
      </c>
      <c r="AB29" s="499"/>
      <c r="AC29" s="1"/>
      <c r="AD29" s="4" t="str">
        <f>IF($X$19="Yes","Units:","")</f>
        <v/>
      </c>
      <c r="AE29" s="499"/>
      <c r="AF29" s="1"/>
    </row>
  </sheetData>
  <sheetProtection algorithmName="SHA-512" hashValue="29f/cDSpqQ5tRGdU3LELKiWQVjQCnP4edZLQR+6109D+WYori7uh94VHjLircga2o7mwFbleOnjQCTF1qP9ljw==" saltValue="d5QLfLC/A7QK6PumfTgk1g==" spinCount="100000" sheet="1" objects="1" scenarios="1" selectLockedCells="1"/>
  <mergeCells count="24">
    <mergeCell ref="H29:I29"/>
    <mergeCell ref="X29:Y29"/>
    <mergeCell ref="X21:Y21"/>
    <mergeCell ref="H23:I23"/>
    <mergeCell ref="X23:Y23"/>
    <mergeCell ref="H25:I25"/>
    <mergeCell ref="X25:Y25"/>
    <mergeCell ref="H27:I27"/>
    <mergeCell ref="X27:Y27"/>
    <mergeCell ref="H21:I21"/>
    <mergeCell ref="I19:P19"/>
    <mergeCell ref="D13:P13"/>
    <mergeCell ref="H17:I17"/>
    <mergeCell ref="T13:AF13"/>
    <mergeCell ref="Y19:AF19"/>
    <mergeCell ref="H8:I8"/>
    <mergeCell ref="X8:Y8"/>
    <mergeCell ref="X17:Y17"/>
    <mergeCell ref="D2:P2"/>
    <mergeCell ref="D3:P3"/>
    <mergeCell ref="H6:M6"/>
    <mergeCell ref="T2:AF2"/>
    <mergeCell ref="T3:AF3"/>
    <mergeCell ref="X6:AC6"/>
  </mergeCells>
  <dataValidations count="1">
    <dataValidation type="list" allowBlank="1" showInputMessage="1" showErrorMessage="1" sqref="H19 X19">
      <formula1>$B$11:$B$13</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9"/>
  <sheetViews>
    <sheetView showGridLines="0" view="pageBreakPreview" zoomScaleNormal="100" zoomScaleSheetLayoutView="100" workbookViewId="0">
      <selection activeCell="D25" sqref="D25"/>
    </sheetView>
  </sheetViews>
  <sheetFormatPr defaultRowHeight="15.75" x14ac:dyDescent="0.25"/>
  <cols>
    <col min="1" max="1" width="4.28515625" style="3" customWidth="1"/>
    <col min="2" max="2" width="9.140625" style="75" hidden="1" customWidth="1"/>
    <col min="3" max="4" width="4.85546875" style="3" customWidth="1"/>
    <col min="5" max="5" width="12.28515625" style="3" customWidth="1"/>
    <col min="6" max="6" width="14.5703125" style="3" customWidth="1"/>
    <col min="7" max="12" width="12.28515625" style="3" customWidth="1"/>
    <col min="13" max="13" width="2.7109375" style="74" hidden="1" customWidth="1"/>
    <col min="14" max="14" width="3.7109375" style="148" customWidth="1"/>
    <col min="15" max="15" width="18.28515625" style="75" hidden="1" customWidth="1"/>
    <col min="16" max="17" width="4.85546875" style="3" customWidth="1"/>
    <col min="18" max="18" width="12.28515625" style="3" customWidth="1"/>
    <col min="19" max="19" width="16" style="3" customWidth="1"/>
    <col min="20" max="25" width="12.28515625" style="3" customWidth="1"/>
    <col min="26" max="26" width="9.140625" style="74" hidden="1" customWidth="1"/>
    <col min="27" max="16384" width="9.140625" style="1"/>
  </cols>
  <sheetData>
    <row r="1" spans="1:27" x14ac:dyDescent="0.25">
      <c r="M1" s="134" t="s">
        <v>432</v>
      </c>
      <c r="N1" s="154"/>
    </row>
    <row r="2" spans="1:27" x14ac:dyDescent="0.25">
      <c r="A2" s="1"/>
      <c r="C2" s="517" t="s">
        <v>355</v>
      </c>
      <c r="D2" s="517"/>
      <c r="E2" s="517"/>
      <c r="F2" s="517"/>
      <c r="G2" s="517"/>
      <c r="H2" s="517"/>
      <c r="I2" s="517"/>
      <c r="J2" s="517"/>
      <c r="K2" s="517"/>
      <c r="L2" s="517"/>
      <c r="M2" s="134"/>
      <c r="N2" s="154"/>
      <c r="P2" s="517" t="s">
        <v>355</v>
      </c>
      <c r="Q2" s="517"/>
      <c r="R2" s="517"/>
      <c r="S2" s="517"/>
      <c r="T2" s="517"/>
      <c r="U2" s="517"/>
      <c r="V2" s="517"/>
      <c r="W2" s="517"/>
      <c r="X2" s="517"/>
      <c r="Y2" s="517"/>
    </row>
    <row r="3" spans="1:27" ht="17.25" thickBot="1" x14ac:dyDescent="0.35">
      <c r="A3" s="1"/>
      <c r="C3" s="518" t="s">
        <v>249</v>
      </c>
      <c r="D3" s="518"/>
      <c r="E3" s="518"/>
      <c r="F3" s="518"/>
      <c r="G3" s="518"/>
      <c r="H3" s="518"/>
      <c r="I3" s="518"/>
      <c r="J3" s="518"/>
      <c r="K3" s="518"/>
      <c r="L3" s="518"/>
      <c r="M3" s="118" t="s">
        <v>187</v>
      </c>
      <c r="N3" s="154"/>
      <c r="P3" s="518" t="s">
        <v>250</v>
      </c>
      <c r="Q3" s="518"/>
      <c r="R3" s="518"/>
      <c r="S3" s="518"/>
      <c r="T3" s="518"/>
      <c r="U3" s="518"/>
      <c r="V3" s="518"/>
      <c r="W3" s="518"/>
      <c r="X3" s="518"/>
      <c r="Y3" s="518"/>
    </row>
    <row r="4" spans="1:27" ht="16.5" x14ac:dyDescent="0.3">
      <c r="A4" s="1"/>
      <c r="C4" s="2"/>
      <c r="D4" s="2"/>
      <c r="E4" s="2"/>
      <c r="F4" s="2"/>
      <c r="G4" s="2"/>
      <c r="H4" s="2"/>
      <c r="I4" s="2"/>
      <c r="J4" s="2"/>
      <c r="K4" s="2"/>
      <c r="L4" s="2"/>
      <c r="M4" s="118" t="s">
        <v>189</v>
      </c>
      <c r="N4" s="154"/>
      <c r="P4" s="2"/>
      <c r="Q4" s="2"/>
      <c r="R4" s="2"/>
      <c r="S4" s="2"/>
      <c r="T4" s="2"/>
      <c r="U4" s="2"/>
      <c r="V4" s="2"/>
      <c r="W4" s="2"/>
      <c r="X4" s="2"/>
      <c r="Y4" s="2"/>
    </row>
    <row r="5" spans="1:27" ht="16.5" x14ac:dyDescent="0.3">
      <c r="A5" s="1"/>
      <c r="C5" s="1"/>
      <c r="D5" s="2"/>
      <c r="F5" s="4" t="s">
        <v>0</v>
      </c>
      <c r="G5" s="61" t="str">
        <f>IF(Summary!E5="","",Summary!E5)</f>
        <v/>
      </c>
      <c r="H5" s="462"/>
      <c r="I5" s="462"/>
      <c r="J5" s="462"/>
      <c r="K5" s="462"/>
      <c r="L5" s="2"/>
      <c r="M5" s="118" t="s">
        <v>190</v>
      </c>
      <c r="N5" s="157"/>
      <c r="P5" s="1"/>
      <c r="Q5" s="2"/>
      <c r="S5" s="4" t="s">
        <v>0</v>
      </c>
      <c r="T5" s="61" t="str">
        <f>IF(Summary!S5="","",Summary!S5)</f>
        <v/>
      </c>
      <c r="U5" s="462"/>
      <c r="V5" s="462"/>
      <c r="W5" s="462"/>
      <c r="X5" s="462"/>
      <c r="Y5" s="2"/>
      <c r="Z5" s="69"/>
      <c r="AA5" s="2"/>
    </row>
    <row r="6" spans="1:27" ht="16.5" x14ac:dyDescent="0.3">
      <c r="A6" s="1"/>
      <c r="C6" s="1"/>
      <c r="F6" s="4" t="s">
        <v>1</v>
      </c>
      <c r="G6" s="561" t="str">
        <f>IF(Summary!E6="","",Summary!E6)</f>
        <v/>
      </c>
      <c r="H6" s="562"/>
      <c r="I6" s="562"/>
      <c r="J6" s="562"/>
      <c r="K6" s="563"/>
      <c r="M6" s="118" t="s">
        <v>191</v>
      </c>
      <c r="N6" s="157"/>
      <c r="P6" s="1"/>
      <c r="S6" s="4" t="s">
        <v>1</v>
      </c>
      <c r="T6" s="561" t="str">
        <f>IF(Summary!$S6="","",Summary!$S6)</f>
        <v/>
      </c>
      <c r="U6" s="562"/>
      <c r="V6" s="562"/>
      <c r="W6" s="562"/>
      <c r="X6" s="563"/>
      <c r="Z6" s="73"/>
      <c r="AA6" s="2"/>
    </row>
    <row r="7" spans="1:27" ht="16.5" x14ac:dyDescent="0.3">
      <c r="A7" s="1"/>
      <c r="C7" s="1"/>
      <c r="F7" s="4"/>
      <c r="G7" s="460"/>
      <c r="H7" s="460"/>
      <c r="I7" s="462"/>
      <c r="J7" s="462"/>
      <c r="K7" s="462"/>
      <c r="M7" s="118" t="s">
        <v>192</v>
      </c>
      <c r="N7" s="157"/>
      <c r="P7" s="1"/>
      <c r="S7" s="4"/>
      <c r="T7" s="460"/>
      <c r="U7" s="460"/>
      <c r="V7" s="462"/>
      <c r="W7" s="462"/>
      <c r="X7" s="462"/>
      <c r="Z7" s="73"/>
      <c r="AA7" s="2"/>
    </row>
    <row r="8" spans="1:27" x14ac:dyDescent="0.25">
      <c r="A8" s="1"/>
      <c r="C8" s="1"/>
      <c r="F8" s="4" t="s">
        <v>244</v>
      </c>
      <c r="G8" s="564" t="str">
        <f>IF(Summary!E8="","",Summary!E8)</f>
        <v/>
      </c>
      <c r="H8" s="564"/>
      <c r="I8" s="462"/>
      <c r="J8" s="462"/>
      <c r="K8" s="462"/>
      <c r="M8" s="73"/>
      <c r="N8" s="156"/>
      <c r="P8" s="1"/>
      <c r="S8" s="4" t="s">
        <v>244</v>
      </c>
      <c r="T8" s="569" t="str">
        <f>IF(Summary!$S8="","",Summary!$S8)</f>
        <v/>
      </c>
      <c r="U8" s="570"/>
      <c r="V8" s="462"/>
      <c r="W8" s="462"/>
      <c r="X8" s="462"/>
      <c r="Z8" s="73"/>
      <c r="AA8" s="3"/>
    </row>
    <row r="9" spans="1:27" x14ac:dyDescent="0.25">
      <c r="A9" s="1"/>
      <c r="C9" s="1"/>
      <c r="F9" s="4"/>
      <c r="G9" s="64"/>
      <c r="H9" s="65"/>
      <c r="I9" s="462"/>
      <c r="J9" s="462"/>
      <c r="K9" s="462"/>
      <c r="M9" s="73"/>
      <c r="N9" s="156"/>
      <c r="P9" s="1"/>
      <c r="S9" s="4"/>
      <c r="T9" s="64"/>
      <c r="U9" s="65"/>
      <c r="V9" s="462"/>
      <c r="W9" s="462"/>
      <c r="X9" s="462"/>
      <c r="Z9" s="73"/>
      <c r="AA9" s="3"/>
    </row>
    <row r="10" spans="1:27" x14ac:dyDescent="0.25">
      <c r="A10" s="1"/>
      <c r="C10" s="1"/>
      <c r="F10" s="4" t="s">
        <v>245</v>
      </c>
      <c r="G10" s="63">
        <f>IF(F16="X",SUM(C24:C26), 0)</f>
        <v>0</v>
      </c>
      <c r="H10" s="309"/>
      <c r="I10" s="462"/>
      <c r="J10" s="462"/>
      <c r="K10" s="462"/>
      <c r="M10" s="73"/>
      <c r="N10" s="156"/>
      <c r="P10" s="1"/>
      <c r="S10" s="4" t="s">
        <v>242</v>
      </c>
      <c r="T10" s="63">
        <f>IF(S16="X",SUM(P24:P26), 0)</f>
        <v>0</v>
      </c>
      <c r="U10" s="309"/>
      <c r="V10" s="462"/>
      <c r="W10" s="462"/>
      <c r="X10" s="462"/>
      <c r="Z10" s="73"/>
      <c r="AA10" s="3"/>
    </row>
    <row r="11" spans="1:27" ht="16.5" thickBot="1" x14ac:dyDescent="0.3">
      <c r="A11" s="1"/>
      <c r="C11" s="5"/>
      <c r="D11" s="5"/>
      <c r="E11" s="5"/>
      <c r="F11" s="5"/>
      <c r="G11" s="5"/>
      <c r="H11" s="5"/>
      <c r="I11" s="5"/>
      <c r="J11" s="5"/>
      <c r="K11" s="5"/>
      <c r="L11" s="5"/>
      <c r="N11" s="154"/>
      <c r="P11" s="5"/>
      <c r="Q11" s="5"/>
      <c r="R11" s="5"/>
      <c r="S11" s="5"/>
      <c r="T11" s="5"/>
      <c r="U11" s="5"/>
      <c r="V11" s="5"/>
      <c r="W11" s="5"/>
      <c r="X11" s="5"/>
      <c r="Y11" s="5"/>
    </row>
    <row r="12" spans="1:27" x14ac:dyDescent="0.25">
      <c r="N12" s="154"/>
    </row>
    <row r="13" spans="1:27" x14ac:dyDescent="0.25">
      <c r="N13" s="154"/>
    </row>
    <row r="14" spans="1:27" x14ac:dyDescent="0.25">
      <c r="B14" s="75">
        <f>IF(E14="X",1,0)</f>
        <v>0</v>
      </c>
      <c r="E14" s="634" t="str">
        <f>IF(Summary!$I$9="","",Summary!$I$9)</f>
        <v>AHPAA</v>
      </c>
      <c r="F14" s="635"/>
      <c r="G14" s="3" t="s">
        <v>364</v>
      </c>
      <c r="N14" s="154"/>
      <c r="O14" s="75">
        <f>IF(R14="X",1,0)</f>
        <v>0</v>
      </c>
      <c r="R14" s="634" t="str">
        <f>IF(Summary!$I$9="","",Summary!$I$9)</f>
        <v>AHPAA</v>
      </c>
      <c r="S14" s="635"/>
      <c r="T14" s="3" t="s">
        <v>364</v>
      </c>
    </row>
    <row r="15" spans="1:27" x14ac:dyDescent="0.25">
      <c r="N15" s="154"/>
    </row>
    <row r="16" spans="1:27" ht="15.75" customHeight="1" x14ac:dyDescent="0.25">
      <c r="F16" s="321"/>
      <c r="G16" s="584" t="s">
        <v>443</v>
      </c>
      <c r="H16" s="584"/>
      <c r="I16" s="584"/>
      <c r="J16" s="584"/>
      <c r="K16" s="584"/>
      <c r="L16" s="584"/>
      <c r="N16" s="154"/>
      <c r="S16" s="385"/>
      <c r="T16" s="584" t="s">
        <v>443</v>
      </c>
      <c r="U16" s="584"/>
      <c r="V16" s="584"/>
      <c r="W16" s="584"/>
      <c r="X16" s="584"/>
      <c r="Y16" s="584"/>
    </row>
    <row r="17" spans="1:26" x14ac:dyDescent="0.25">
      <c r="A17" s="1"/>
      <c r="C17" s="7"/>
      <c r="D17" s="7"/>
      <c r="E17" s="7"/>
      <c r="G17" s="584"/>
      <c r="H17" s="584"/>
      <c r="I17" s="584"/>
      <c r="J17" s="584"/>
      <c r="K17" s="584"/>
      <c r="L17" s="584"/>
      <c r="N17" s="154"/>
      <c r="P17" s="7"/>
      <c r="Q17" s="7"/>
      <c r="R17" s="7"/>
      <c r="T17" s="584"/>
      <c r="U17" s="584"/>
      <c r="V17" s="584"/>
      <c r="W17" s="584"/>
      <c r="X17" s="584"/>
      <c r="Y17" s="584"/>
    </row>
    <row r="18" spans="1:26" ht="38.25" customHeight="1" x14ac:dyDescent="0.25">
      <c r="A18" s="1"/>
      <c r="B18" s="73"/>
      <c r="C18" s="584" t="s">
        <v>363</v>
      </c>
      <c r="D18" s="584"/>
      <c r="E18" s="584"/>
      <c r="F18" s="584"/>
      <c r="G18" s="584"/>
      <c r="H18" s="584"/>
      <c r="I18" s="584"/>
      <c r="J18" s="584"/>
      <c r="K18" s="584"/>
      <c r="L18" s="584"/>
      <c r="N18" s="154"/>
      <c r="O18" s="73"/>
      <c r="P18" s="584" t="s">
        <v>363</v>
      </c>
      <c r="Q18" s="584"/>
      <c r="R18" s="584"/>
      <c r="S18" s="584"/>
      <c r="T18" s="584"/>
      <c r="U18" s="584"/>
      <c r="V18" s="584"/>
      <c r="W18" s="584"/>
      <c r="X18" s="584"/>
      <c r="Y18" s="584"/>
    </row>
    <row r="19" spans="1:26" x14ac:dyDescent="0.25">
      <c r="A19" s="1"/>
      <c r="B19" s="73" t="s">
        <v>4</v>
      </c>
      <c r="N19" s="154"/>
      <c r="O19" s="73" t="s">
        <v>4</v>
      </c>
    </row>
    <row r="20" spans="1:26" x14ac:dyDescent="0.25">
      <c r="A20" s="1"/>
      <c r="C20" s="555" t="str">
        <f>IF(SUM(B14:B14)&gt;1,"ERROR: SELECT ONLY ONE SET-ASIDE","")</f>
        <v/>
      </c>
      <c r="D20" s="555"/>
      <c r="E20" s="555"/>
      <c r="F20" s="555"/>
      <c r="G20" s="555"/>
      <c r="H20" s="555"/>
      <c r="I20" s="555"/>
      <c r="J20" s="555"/>
      <c r="K20" s="555"/>
      <c r="L20" s="555"/>
      <c r="N20" s="154"/>
      <c r="P20" s="555" t="str">
        <f>IF(SUM(O14:O14)&gt;1,"ERROR: SELECT ONLY ONE SET-ASIDE","")</f>
        <v/>
      </c>
      <c r="Q20" s="555"/>
      <c r="R20" s="555"/>
      <c r="S20" s="555"/>
      <c r="T20" s="555"/>
      <c r="U20" s="555"/>
      <c r="V20" s="555"/>
      <c r="W20" s="555"/>
      <c r="X20" s="555"/>
      <c r="Y20" s="555"/>
      <c r="Z20" s="74">
        <f>IF(P20="",1,0)</f>
        <v>1</v>
      </c>
    </row>
    <row r="21" spans="1:26" x14ac:dyDescent="0.25">
      <c r="A21" s="1"/>
      <c r="C21" s="1"/>
      <c r="D21" s="1"/>
      <c r="E21" s="1"/>
      <c r="F21" s="1"/>
      <c r="N21" s="154"/>
      <c r="P21" s="1"/>
      <c r="Q21" s="1"/>
      <c r="R21" s="1"/>
      <c r="S21" s="1"/>
    </row>
    <row r="22" spans="1:26" x14ac:dyDescent="0.25">
      <c r="A22" s="1"/>
      <c r="B22" s="76" t="s">
        <v>248</v>
      </c>
      <c r="E22" s="10"/>
      <c r="F22" s="10"/>
      <c r="G22" s="10"/>
      <c r="H22" s="10"/>
      <c r="I22" s="10"/>
      <c r="J22" s="10"/>
      <c r="K22" s="10"/>
      <c r="L22" s="10"/>
      <c r="N22" s="154"/>
      <c r="O22" s="273" t="s">
        <v>248</v>
      </c>
      <c r="R22" s="10"/>
      <c r="S22" s="10"/>
      <c r="T22" s="10"/>
      <c r="U22" s="10"/>
      <c r="V22" s="10"/>
      <c r="W22" s="10"/>
      <c r="X22" s="10"/>
      <c r="Y22" s="10"/>
    </row>
    <row r="23" spans="1:26" ht="15.75" customHeight="1" x14ac:dyDescent="0.25">
      <c r="A23" s="1"/>
      <c r="B23" s="71"/>
      <c r="C23" s="639"/>
      <c r="D23" s="640"/>
      <c r="E23" s="636" t="s">
        <v>444</v>
      </c>
      <c r="F23" s="637"/>
      <c r="G23" s="637"/>
      <c r="H23" s="637"/>
      <c r="I23" s="637"/>
      <c r="J23" s="637"/>
      <c r="K23" s="637"/>
      <c r="L23" s="638"/>
      <c r="N23" s="154"/>
      <c r="O23" s="71"/>
      <c r="P23" s="639"/>
      <c r="Q23" s="640"/>
      <c r="R23" s="636" t="s">
        <v>444</v>
      </c>
      <c r="S23" s="637"/>
      <c r="T23" s="637"/>
      <c r="U23" s="637"/>
      <c r="V23" s="637"/>
      <c r="W23" s="637"/>
      <c r="X23" s="637"/>
      <c r="Y23" s="638"/>
      <c r="Z23" s="74">
        <f>IF(Q23="X",1,0)</f>
        <v>0</v>
      </c>
    </row>
    <row r="24" spans="1:26" ht="99.75" customHeight="1" x14ac:dyDescent="0.25">
      <c r="A24" s="1"/>
      <c r="B24" s="299">
        <v>1</v>
      </c>
      <c r="C24" s="471" t="str">
        <f>IF(D24="X",B24,"")</f>
        <v/>
      </c>
      <c r="D24" s="374"/>
      <c r="E24" s="631" t="s">
        <v>496</v>
      </c>
      <c r="F24" s="632"/>
      <c r="G24" s="632"/>
      <c r="H24" s="632"/>
      <c r="I24" s="632"/>
      <c r="J24" s="632"/>
      <c r="K24" s="632"/>
      <c r="L24" s="633"/>
      <c r="N24" s="154"/>
      <c r="O24" s="299">
        <v>1</v>
      </c>
      <c r="P24" s="471" t="str">
        <f>IF(Q24="X",O24,"")</f>
        <v/>
      </c>
      <c r="Q24" s="320"/>
      <c r="R24" s="631" t="s">
        <v>496</v>
      </c>
      <c r="S24" s="632"/>
      <c r="T24" s="632"/>
      <c r="U24" s="632"/>
      <c r="V24" s="632"/>
      <c r="W24" s="632"/>
      <c r="X24" s="632"/>
      <c r="Y24" s="633"/>
    </row>
    <row r="25" spans="1:26" ht="105.75" customHeight="1" x14ac:dyDescent="0.25">
      <c r="A25" s="1"/>
      <c r="B25" s="299">
        <v>2</v>
      </c>
      <c r="C25" s="471" t="str">
        <f>IF(D25="X",B25,"")</f>
        <v/>
      </c>
      <c r="D25" s="374"/>
      <c r="E25" s="583" t="s">
        <v>570</v>
      </c>
      <c r="F25" s="583"/>
      <c r="G25" s="583"/>
      <c r="H25" s="583"/>
      <c r="I25" s="583"/>
      <c r="J25" s="583"/>
      <c r="K25" s="583"/>
      <c r="L25" s="583"/>
      <c r="N25" s="154"/>
      <c r="O25" s="299">
        <v>2</v>
      </c>
      <c r="P25" s="471" t="str">
        <f>IF(Q25="X",O25,"")</f>
        <v/>
      </c>
      <c r="Q25" s="320"/>
      <c r="R25" s="583" t="s">
        <v>570</v>
      </c>
      <c r="S25" s="583"/>
      <c r="T25" s="583"/>
      <c r="U25" s="583"/>
      <c r="V25" s="583"/>
      <c r="W25" s="583"/>
      <c r="X25" s="583"/>
      <c r="Y25" s="583"/>
      <c r="Z25" s="74">
        <f>IF(Q25="X",1,0)</f>
        <v>0</v>
      </c>
    </row>
    <row r="26" spans="1:26" ht="49.5" customHeight="1" x14ac:dyDescent="0.25">
      <c r="A26" s="1"/>
      <c r="B26" s="299">
        <v>1</v>
      </c>
      <c r="C26" s="471" t="str">
        <f>IF(D26="X",B26,"")</f>
        <v/>
      </c>
      <c r="D26" s="374"/>
      <c r="E26" s="630" t="s">
        <v>608</v>
      </c>
      <c r="F26" s="630"/>
      <c r="G26" s="630"/>
      <c r="H26" s="630"/>
      <c r="I26" s="630"/>
      <c r="J26" s="630"/>
      <c r="K26" s="630"/>
      <c r="L26" s="630"/>
      <c r="N26" s="154"/>
      <c r="O26" s="299">
        <v>1</v>
      </c>
      <c r="P26" s="471" t="str">
        <f>IF(Q26="X",O26,"")</f>
        <v/>
      </c>
      <c r="Q26" s="320"/>
      <c r="R26" s="630" t="s">
        <v>608</v>
      </c>
      <c r="S26" s="630"/>
      <c r="T26" s="630"/>
      <c r="U26" s="630"/>
      <c r="V26" s="630"/>
      <c r="W26" s="630"/>
      <c r="X26" s="630"/>
      <c r="Y26" s="630"/>
      <c r="Z26" s="74">
        <f>IF(Q26="X",1,0)</f>
        <v>0</v>
      </c>
    </row>
    <row r="27" spans="1:26" ht="15" customHeight="1" x14ac:dyDescent="0.25">
      <c r="A27" s="1"/>
      <c r="E27" s="11"/>
      <c r="N27" s="154"/>
      <c r="R27" s="11"/>
    </row>
    <row r="28" spans="1:26" s="11" customFormat="1" ht="15" customHeight="1" x14ac:dyDescent="0.25">
      <c r="B28" s="75"/>
      <c r="M28" s="75"/>
      <c r="N28" s="155"/>
      <c r="O28" s="75"/>
      <c r="Z28" s="75"/>
    </row>
    <row r="29" spans="1:26" s="11" customFormat="1" ht="15" customHeight="1" x14ac:dyDescent="0.25">
      <c r="B29" s="75"/>
      <c r="M29" s="75"/>
      <c r="N29" s="152"/>
      <c r="O29" s="75"/>
      <c r="Z29" s="75"/>
    </row>
    <row r="30" spans="1:26" s="11" customFormat="1" ht="15" customHeight="1" x14ac:dyDescent="0.25">
      <c r="B30" s="75"/>
      <c r="M30" s="75"/>
      <c r="N30" s="152"/>
      <c r="O30" s="75"/>
      <c r="Z30" s="75"/>
    </row>
    <row r="31" spans="1:26" s="11" customFormat="1" ht="15" customHeight="1" x14ac:dyDescent="0.25">
      <c r="B31" s="75"/>
      <c r="M31" s="75"/>
      <c r="N31" s="152"/>
      <c r="O31" s="75"/>
      <c r="Z31" s="75"/>
    </row>
    <row r="33" spans="1:25" ht="15" customHeight="1" x14ac:dyDescent="0.25">
      <c r="A33" s="1"/>
      <c r="C33" s="13"/>
      <c r="D33" s="13"/>
      <c r="E33" s="14"/>
      <c r="P33" s="13"/>
      <c r="Q33" s="13"/>
      <c r="R33" s="14"/>
    </row>
    <row r="39" spans="1:25" x14ac:dyDescent="0.25">
      <c r="Y39" s="168">
        <f>'15C4'!G10</f>
        <v>0</v>
      </c>
    </row>
  </sheetData>
  <sheetProtection algorithmName="SHA-512" hashValue="r5uD/+DFINnv3F1HWB6yQWaS+8WzIKdqbQz0pTBzcJAM04sYfuUJ+sI7qJ5U1I2F7FJyUgdq9MCSp9vjOGbMfQ==" saltValue="L1oOD9I5dZH1CxkvqlsvdA==" spinCount="100000" sheet="1" objects="1" scenarios="1" selectLockedCells="1"/>
  <mergeCells count="26">
    <mergeCell ref="C23:D23"/>
    <mergeCell ref="E25:L25"/>
    <mergeCell ref="P23:Q23"/>
    <mergeCell ref="E23:L23"/>
    <mergeCell ref="C18:L18"/>
    <mergeCell ref="C20:L20"/>
    <mergeCell ref="E24:L24"/>
    <mergeCell ref="C2:L2"/>
    <mergeCell ref="C3:L3"/>
    <mergeCell ref="P2:Y2"/>
    <mergeCell ref="P3:Y3"/>
    <mergeCell ref="T6:X6"/>
    <mergeCell ref="G6:K6"/>
    <mergeCell ref="G8:H8"/>
    <mergeCell ref="G16:L17"/>
    <mergeCell ref="T16:Y17"/>
    <mergeCell ref="R25:Y25"/>
    <mergeCell ref="R26:Y26"/>
    <mergeCell ref="E26:L26"/>
    <mergeCell ref="T8:U8"/>
    <mergeCell ref="R24:Y24"/>
    <mergeCell ref="E14:F14"/>
    <mergeCell ref="R14:S14"/>
    <mergeCell ref="R23:Y23"/>
    <mergeCell ref="P18:Y18"/>
    <mergeCell ref="P20:Y20"/>
  </mergeCells>
  <dataValidations count="2">
    <dataValidation type="list" allowBlank="1" showInputMessage="1" showErrorMessage="1" sqref="D24:D26 Q24:Q26">
      <formula1>$B$18:$B$19</formula1>
    </dataValidation>
    <dataValidation type="list" operator="greaterThanOrEqual" showInputMessage="1" showErrorMessage="1" sqref="F16 S16">
      <formula1>$B$18:$B$19</formula1>
    </dataValidation>
  </dataValidations>
  <pageMargins left="0.7" right="0.7" top="0.75" bottom="0.75" header="0.3" footer="0.3"/>
  <pageSetup scale="71" orientation="portrait" r:id="rId1"/>
  <headerFooter>
    <oddFooter>&amp;LVersion: 1/1/2014&amp;CTab: &amp;A&amp;RPrint Date: &amp;D</oddFooter>
  </headerFooter>
  <colBreaks count="1" manualBreakCount="1">
    <brk id="14" max="30"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AU1434"/>
  <sheetViews>
    <sheetView showGridLines="0" view="pageBreakPreview" zoomScale="85" zoomScaleNormal="100" zoomScaleSheetLayoutView="85" workbookViewId="0">
      <selection activeCell="G41" sqref="G41:I41"/>
    </sheetView>
  </sheetViews>
  <sheetFormatPr defaultRowHeight="16.5" x14ac:dyDescent="0.3"/>
  <cols>
    <col min="1" max="1" width="4.7109375" style="33" customWidth="1"/>
    <col min="2" max="3" width="9.140625" style="113" hidden="1" customWidth="1"/>
    <col min="4" max="5" width="11.5703125" style="33" customWidth="1"/>
    <col min="6" max="6" width="33.42578125" style="33" customWidth="1"/>
    <col min="7" max="13" width="12.28515625" style="33" customWidth="1"/>
    <col min="14" max="14" width="12" style="33" customWidth="1"/>
    <col min="15" max="15" width="20.140625" style="113" hidden="1" customWidth="1"/>
    <col min="16" max="16" width="10.28515625" style="113" hidden="1" customWidth="1"/>
    <col min="17" max="23" width="9.140625" style="113" hidden="1" customWidth="1"/>
    <col min="24" max="24" width="1.7109375" style="259" customWidth="1"/>
    <col min="25" max="26" width="9.140625" style="113" hidden="1" customWidth="1"/>
    <col min="27" max="28" width="11.5703125" style="33" customWidth="1"/>
    <col min="29" max="29" width="33.42578125" style="33" customWidth="1"/>
    <col min="30" max="36" width="12.28515625" style="33" customWidth="1"/>
    <col min="37" max="37" width="12" style="33" customWidth="1"/>
    <col min="38" max="38" width="9.140625" style="113" hidden="1" customWidth="1"/>
    <col min="39" max="39" width="10.28515625" style="113" hidden="1" customWidth="1"/>
    <col min="40" max="47" width="9.140625" style="113" hidden="1" customWidth="1"/>
    <col min="48" max="48" width="0" style="33" hidden="1" customWidth="1"/>
    <col min="49" max="16384" width="9.140625" style="33"/>
  </cols>
  <sheetData>
    <row r="1" spans="2:47" s="27" customFormat="1" x14ac:dyDescent="0.3">
      <c r="B1" s="106"/>
      <c r="C1" s="106"/>
      <c r="D1" s="26"/>
      <c r="E1" s="26"/>
      <c r="F1" s="26"/>
      <c r="G1" s="26"/>
      <c r="H1" s="26"/>
      <c r="I1" s="26"/>
      <c r="J1" s="26"/>
      <c r="K1" s="26"/>
      <c r="L1" s="26"/>
      <c r="M1" s="26"/>
      <c r="O1" s="106"/>
      <c r="P1" s="106"/>
      <c r="Q1" s="106"/>
      <c r="R1" s="106"/>
      <c r="S1" s="106"/>
      <c r="T1" s="106"/>
      <c r="U1" s="106"/>
      <c r="V1" s="106"/>
      <c r="W1" s="106"/>
      <c r="X1" s="158"/>
      <c r="Y1" s="106"/>
      <c r="Z1" s="106"/>
      <c r="AA1" s="26"/>
      <c r="AB1" s="26"/>
      <c r="AC1" s="26"/>
      <c r="AD1" s="26"/>
      <c r="AE1" s="26"/>
      <c r="AF1" s="26"/>
      <c r="AG1" s="26"/>
      <c r="AH1" s="26"/>
      <c r="AI1" s="26"/>
      <c r="AJ1" s="26"/>
      <c r="AL1" s="106"/>
      <c r="AM1" s="106"/>
      <c r="AN1" s="106"/>
      <c r="AO1" s="106"/>
      <c r="AP1" s="106"/>
      <c r="AQ1" s="106"/>
      <c r="AR1" s="106"/>
      <c r="AS1" s="106"/>
      <c r="AT1" s="106"/>
      <c r="AU1" s="106"/>
    </row>
    <row r="2" spans="2:47" s="27" customFormat="1" x14ac:dyDescent="0.3">
      <c r="B2" s="106"/>
      <c r="C2" s="106"/>
      <c r="D2" s="641" t="s">
        <v>599</v>
      </c>
      <c r="E2" s="641"/>
      <c r="F2" s="641"/>
      <c r="G2" s="641"/>
      <c r="H2" s="641"/>
      <c r="I2" s="641"/>
      <c r="J2" s="641"/>
      <c r="K2" s="641"/>
      <c r="L2" s="641"/>
      <c r="M2" s="641"/>
      <c r="N2" s="641"/>
      <c r="O2" s="111" t="s">
        <v>178</v>
      </c>
      <c r="P2" s="112" t="s">
        <v>179</v>
      </c>
      <c r="Q2" s="106"/>
      <c r="R2" s="106"/>
      <c r="S2" s="106"/>
      <c r="T2" s="106"/>
      <c r="U2" s="106"/>
      <c r="V2" s="106"/>
      <c r="W2" s="106"/>
      <c r="X2" s="158"/>
      <c r="Y2" s="106"/>
      <c r="Z2" s="106"/>
      <c r="AA2" s="641" t="s">
        <v>599</v>
      </c>
      <c r="AB2" s="641"/>
      <c r="AC2" s="641"/>
      <c r="AD2" s="641"/>
      <c r="AE2" s="641"/>
      <c r="AF2" s="641"/>
      <c r="AG2" s="641"/>
      <c r="AH2" s="641"/>
      <c r="AI2" s="641"/>
      <c r="AJ2" s="641"/>
      <c r="AK2" s="641"/>
      <c r="AL2" s="111" t="s">
        <v>178</v>
      </c>
      <c r="AM2" s="112" t="s">
        <v>179</v>
      </c>
      <c r="AN2" s="106"/>
      <c r="AO2" s="106"/>
      <c r="AP2" s="106"/>
      <c r="AQ2" s="106"/>
      <c r="AR2" s="106"/>
      <c r="AS2" s="106"/>
      <c r="AT2" s="106"/>
      <c r="AU2" s="106"/>
    </row>
    <row r="3" spans="2:47" s="27" customFormat="1" ht="17.25" thickBot="1" x14ac:dyDescent="0.35">
      <c r="B3" s="106"/>
      <c r="C3" s="106"/>
      <c r="D3" s="653" t="s">
        <v>249</v>
      </c>
      <c r="E3" s="653"/>
      <c r="F3" s="653"/>
      <c r="G3" s="653"/>
      <c r="H3" s="653"/>
      <c r="I3" s="653"/>
      <c r="J3" s="653"/>
      <c r="K3" s="653"/>
      <c r="L3" s="653"/>
      <c r="M3" s="653"/>
      <c r="N3" s="50"/>
      <c r="O3" s="116" t="s">
        <v>185</v>
      </c>
      <c r="P3" s="115"/>
      <c r="Q3" s="106"/>
      <c r="R3" s="106"/>
      <c r="S3" s="106"/>
      <c r="T3" s="106"/>
      <c r="U3" s="106"/>
      <c r="V3" s="106"/>
      <c r="W3" s="106"/>
      <c r="X3" s="158"/>
      <c r="Y3" s="106"/>
      <c r="Z3" s="106"/>
      <c r="AA3" s="653" t="s">
        <v>249</v>
      </c>
      <c r="AB3" s="653"/>
      <c r="AC3" s="653"/>
      <c r="AD3" s="653"/>
      <c r="AE3" s="653"/>
      <c r="AF3" s="653"/>
      <c r="AG3" s="653"/>
      <c r="AH3" s="653"/>
      <c r="AI3" s="653"/>
      <c r="AJ3" s="653"/>
      <c r="AK3" s="50"/>
      <c r="AL3" s="116" t="s">
        <v>185</v>
      </c>
      <c r="AM3" s="115"/>
      <c r="AN3" s="106"/>
      <c r="AO3" s="106"/>
      <c r="AP3" s="106"/>
      <c r="AQ3" s="106"/>
      <c r="AR3" s="106"/>
      <c r="AS3" s="106"/>
      <c r="AT3" s="106"/>
      <c r="AU3" s="106"/>
    </row>
    <row r="4" spans="2:47" s="27" customFormat="1" x14ac:dyDescent="0.3">
      <c r="B4" s="106"/>
      <c r="C4" s="106"/>
      <c r="D4" s="28"/>
      <c r="E4" s="28"/>
      <c r="F4" s="28"/>
      <c r="G4" s="28"/>
      <c r="H4" s="28"/>
      <c r="I4" s="28"/>
      <c r="J4" s="28"/>
      <c r="K4" s="28"/>
      <c r="L4" s="28"/>
      <c r="M4" s="28"/>
      <c r="O4" s="118" t="s">
        <v>187</v>
      </c>
      <c r="P4" s="119">
        <v>0.25</v>
      </c>
      <c r="Q4" s="106"/>
      <c r="R4" s="106"/>
      <c r="S4" s="106"/>
      <c r="T4" s="106"/>
      <c r="U4" s="106"/>
      <c r="V4" s="106"/>
      <c r="W4" s="106"/>
      <c r="X4" s="158"/>
      <c r="Y4" s="106"/>
      <c r="Z4" s="106"/>
      <c r="AA4" s="28"/>
      <c r="AB4" s="28"/>
      <c r="AC4" s="28"/>
      <c r="AD4" s="28"/>
      <c r="AE4" s="28"/>
      <c r="AF4" s="28"/>
      <c r="AG4" s="28"/>
      <c r="AH4" s="28"/>
      <c r="AI4" s="28"/>
      <c r="AJ4" s="28"/>
      <c r="AK4" s="28"/>
      <c r="AL4" s="118" t="s">
        <v>187</v>
      </c>
      <c r="AM4" s="119">
        <v>0.25</v>
      </c>
      <c r="AN4" s="106"/>
      <c r="AO4" s="106"/>
      <c r="AP4" s="106"/>
      <c r="AQ4" s="106"/>
      <c r="AR4" s="106"/>
      <c r="AS4" s="106"/>
      <c r="AT4" s="106"/>
      <c r="AU4" s="106"/>
    </row>
    <row r="5" spans="2:47" s="27" customFormat="1" x14ac:dyDescent="0.3">
      <c r="B5" s="106"/>
      <c r="C5" s="106"/>
      <c r="D5" s="28"/>
      <c r="E5" s="28"/>
      <c r="F5" s="26"/>
      <c r="G5" s="4" t="s">
        <v>0</v>
      </c>
      <c r="H5" s="61" t="str">
        <f>IF(Summary!E5="","",Summary!E5)</f>
        <v/>
      </c>
      <c r="I5" s="211"/>
      <c r="J5" s="211"/>
      <c r="K5" s="211"/>
      <c r="L5" s="211"/>
      <c r="M5" s="28"/>
      <c r="O5" s="118" t="s">
        <v>649</v>
      </c>
      <c r="P5" s="119">
        <v>0.5</v>
      </c>
      <c r="Q5" s="106"/>
      <c r="R5" s="106"/>
      <c r="S5" s="106"/>
      <c r="T5" s="106"/>
      <c r="U5" s="106"/>
      <c r="V5" s="106"/>
      <c r="W5" s="106"/>
      <c r="X5" s="158"/>
      <c r="Y5" s="106"/>
      <c r="Z5" s="106"/>
      <c r="AA5" s="28"/>
      <c r="AB5" s="28"/>
      <c r="AC5" s="26"/>
      <c r="AD5" s="4" t="s">
        <v>0</v>
      </c>
      <c r="AE5" s="61" t="str">
        <f>IF(Summary!AB5="","",Summary!AB5)</f>
        <v/>
      </c>
      <c r="AF5" s="316"/>
      <c r="AG5" s="316"/>
      <c r="AH5" s="316"/>
      <c r="AI5" s="316"/>
      <c r="AJ5" s="28"/>
      <c r="AL5" s="118" t="s">
        <v>189</v>
      </c>
      <c r="AM5" s="119">
        <v>0.5</v>
      </c>
      <c r="AN5" s="106"/>
      <c r="AO5" s="106"/>
      <c r="AP5" s="106"/>
      <c r="AQ5" s="106"/>
      <c r="AR5" s="106"/>
      <c r="AS5" s="106"/>
      <c r="AT5" s="106"/>
      <c r="AU5" s="106"/>
    </row>
    <row r="6" spans="2:47" s="27" customFormat="1" x14ac:dyDescent="0.3">
      <c r="B6" s="106"/>
      <c r="C6" s="106"/>
      <c r="D6" s="26"/>
      <c r="E6" s="26"/>
      <c r="F6" s="26"/>
      <c r="G6" s="4" t="s">
        <v>1</v>
      </c>
      <c r="H6" s="561" t="str">
        <f>IF(Summary!E6="","",Summary!E6)</f>
        <v/>
      </c>
      <c r="I6" s="562"/>
      <c r="J6" s="562"/>
      <c r="K6" s="562"/>
      <c r="L6" s="563"/>
      <c r="M6" s="26"/>
      <c r="O6" s="118" t="s">
        <v>190</v>
      </c>
      <c r="P6" s="119">
        <v>0.5</v>
      </c>
      <c r="Q6" s="106"/>
      <c r="R6" s="106"/>
      <c r="S6" s="106"/>
      <c r="T6" s="106"/>
      <c r="U6" s="106"/>
      <c r="V6" s="106"/>
      <c r="W6" s="106"/>
      <c r="X6" s="158"/>
      <c r="Y6" s="106"/>
      <c r="Z6" s="106"/>
      <c r="AA6" s="26"/>
      <c r="AB6" s="26"/>
      <c r="AC6" s="26"/>
      <c r="AD6" s="4" t="s">
        <v>1</v>
      </c>
      <c r="AE6" s="561" t="str">
        <f>IF(Summary!AB6="","",Summary!AB6)</f>
        <v/>
      </c>
      <c r="AF6" s="562"/>
      <c r="AG6" s="562"/>
      <c r="AH6" s="562"/>
      <c r="AI6" s="563"/>
      <c r="AJ6" s="26"/>
      <c r="AL6" s="118" t="s">
        <v>190</v>
      </c>
      <c r="AM6" s="119">
        <v>0.5</v>
      </c>
      <c r="AN6" s="106"/>
      <c r="AO6" s="106"/>
      <c r="AP6" s="106"/>
      <c r="AQ6" s="106"/>
      <c r="AR6" s="106"/>
      <c r="AS6" s="106"/>
      <c r="AT6" s="106"/>
      <c r="AU6" s="106"/>
    </row>
    <row r="7" spans="2:47" s="27" customFormat="1" x14ac:dyDescent="0.3">
      <c r="B7" s="106"/>
      <c r="C7" s="106"/>
      <c r="D7" s="26"/>
      <c r="E7" s="26"/>
      <c r="F7" s="26"/>
      <c r="G7" s="4"/>
      <c r="H7" s="210"/>
      <c r="I7" s="210"/>
      <c r="J7" s="211"/>
      <c r="K7" s="211"/>
      <c r="L7" s="211"/>
      <c r="M7" s="26"/>
      <c r="O7" s="118" t="s">
        <v>191</v>
      </c>
      <c r="P7" s="119">
        <v>0.75</v>
      </c>
      <c r="Q7" s="106"/>
      <c r="R7" s="106"/>
      <c r="S7" s="106"/>
      <c r="T7" s="106"/>
      <c r="U7" s="106"/>
      <c r="V7" s="106"/>
      <c r="W7" s="106"/>
      <c r="X7" s="158"/>
      <c r="Y7" s="106"/>
      <c r="Z7" s="106"/>
      <c r="AA7" s="26"/>
      <c r="AB7" s="26"/>
      <c r="AC7" s="26"/>
      <c r="AD7" s="4"/>
      <c r="AE7" s="315"/>
      <c r="AF7" s="315"/>
      <c r="AG7" s="316"/>
      <c r="AH7" s="316"/>
      <c r="AI7" s="316"/>
      <c r="AJ7" s="26"/>
      <c r="AL7" s="118" t="s">
        <v>191</v>
      </c>
      <c r="AM7" s="119">
        <v>0.75</v>
      </c>
      <c r="AN7" s="106"/>
      <c r="AO7" s="106"/>
      <c r="AP7" s="106"/>
      <c r="AQ7" s="106"/>
      <c r="AR7" s="106"/>
      <c r="AS7" s="106"/>
      <c r="AT7" s="106"/>
      <c r="AU7" s="106"/>
    </row>
    <row r="8" spans="2:47" s="27" customFormat="1" x14ac:dyDescent="0.3">
      <c r="B8" s="106"/>
      <c r="C8" s="106"/>
      <c r="D8" s="26"/>
      <c r="E8" s="26"/>
      <c r="F8" s="26"/>
      <c r="G8" s="4" t="s">
        <v>244</v>
      </c>
      <c r="H8" s="564" t="str">
        <f>IF(Summary!E8="","",Summary!E8)</f>
        <v/>
      </c>
      <c r="I8" s="564"/>
      <c r="J8" s="211"/>
      <c r="K8" s="211"/>
      <c r="L8" s="211"/>
      <c r="M8" s="26"/>
      <c r="O8" s="118" t="s">
        <v>192</v>
      </c>
      <c r="P8" s="119">
        <v>1</v>
      </c>
      <c r="Q8" s="106"/>
      <c r="R8" s="106"/>
      <c r="S8" s="106"/>
      <c r="T8" s="106"/>
      <c r="U8" s="106"/>
      <c r="V8" s="106"/>
      <c r="W8" s="106"/>
      <c r="X8" s="158"/>
      <c r="Y8" s="106"/>
      <c r="Z8" s="106"/>
      <c r="AA8" s="26"/>
      <c r="AB8" s="26"/>
      <c r="AC8" s="26"/>
      <c r="AD8" s="4" t="s">
        <v>244</v>
      </c>
      <c r="AE8" s="564" t="str">
        <f>IF(Summary!AB8="","",Summary!AB8)</f>
        <v/>
      </c>
      <c r="AF8" s="564"/>
      <c r="AG8" s="316"/>
      <c r="AH8" s="316"/>
      <c r="AI8" s="316"/>
      <c r="AJ8" s="26"/>
      <c r="AL8" s="118" t="s">
        <v>192</v>
      </c>
      <c r="AM8" s="119">
        <v>1</v>
      </c>
      <c r="AN8" s="106"/>
      <c r="AO8" s="106"/>
      <c r="AP8" s="106"/>
      <c r="AQ8" s="106"/>
      <c r="AR8" s="106"/>
      <c r="AS8" s="106"/>
      <c r="AT8" s="106"/>
      <c r="AU8" s="106"/>
    </row>
    <row r="9" spans="2:47" s="27" customFormat="1" x14ac:dyDescent="0.3">
      <c r="B9" s="106"/>
      <c r="C9" s="106"/>
      <c r="D9" s="26"/>
      <c r="E9" s="26"/>
      <c r="F9" s="26"/>
      <c r="G9" s="29"/>
      <c r="H9" s="120"/>
      <c r="I9" s="120"/>
      <c r="J9" s="30"/>
      <c r="K9" s="30"/>
      <c r="L9" s="30"/>
      <c r="M9" s="26"/>
      <c r="O9" s="106"/>
      <c r="P9" s="106"/>
      <c r="Q9" s="106"/>
      <c r="R9" s="106"/>
      <c r="S9" s="106"/>
      <c r="T9" s="106"/>
      <c r="U9" s="106"/>
      <c r="V9" s="106"/>
      <c r="W9" s="106"/>
      <c r="X9" s="158"/>
      <c r="Y9" s="106"/>
      <c r="Z9" s="106"/>
      <c r="AA9" s="26"/>
      <c r="AB9" s="26"/>
      <c r="AC9" s="26"/>
      <c r="AD9" s="29"/>
      <c r="AE9" s="120"/>
      <c r="AF9" s="120"/>
      <c r="AG9" s="30"/>
      <c r="AH9" s="30"/>
      <c r="AI9" s="30"/>
      <c r="AJ9" s="26"/>
      <c r="AL9" s="106"/>
      <c r="AM9" s="106"/>
      <c r="AN9" s="106"/>
      <c r="AO9" s="106"/>
      <c r="AP9" s="106"/>
      <c r="AQ9" s="106"/>
      <c r="AR9" s="106"/>
      <c r="AS9" s="106"/>
      <c r="AT9" s="106"/>
      <c r="AU9" s="106"/>
    </row>
    <row r="10" spans="2:47" s="27" customFormat="1" x14ac:dyDescent="0.3">
      <c r="B10" s="106"/>
      <c r="C10" s="106"/>
      <c r="D10" s="26"/>
      <c r="E10" s="26"/>
      <c r="F10" s="26"/>
      <c r="G10" s="29" t="s">
        <v>241</v>
      </c>
      <c r="H10" s="126">
        <f>B26</f>
        <v>0</v>
      </c>
      <c r="I10" s="120"/>
      <c r="J10" s="30"/>
      <c r="K10" s="30"/>
      <c r="L10" s="30"/>
      <c r="M10" s="26"/>
      <c r="O10" s="106"/>
      <c r="P10" s="106"/>
      <c r="Q10" s="106"/>
      <c r="R10" s="106"/>
      <c r="S10" s="106"/>
      <c r="T10" s="106"/>
      <c r="U10" s="106"/>
      <c r="V10" s="106"/>
      <c r="W10" s="106"/>
      <c r="X10" s="158"/>
      <c r="Y10" s="106"/>
      <c r="Z10" s="106"/>
      <c r="AA10" s="26"/>
      <c r="AB10" s="26"/>
      <c r="AC10" s="26"/>
      <c r="AD10" s="29" t="s">
        <v>241</v>
      </c>
      <c r="AE10" s="126">
        <f>Y26</f>
        <v>0</v>
      </c>
      <c r="AF10" s="120"/>
      <c r="AG10" s="30"/>
      <c r="AH10" s="30"/>
      <c r="AI10" s="30"/>
      <c r="AJ10" s="26"/>
      <c r="AL10" s="106"/>
      <c r="AM10" s="106"/>
      <c r="AN10" s="106"/>
      <c r="AO10" s="106"/>
      <c r="AP10" s="106"/>
      <c r="AQ10" s="106"/>
      <c r="AR10" s="106"/>
      <c r="AS10" s="106"/>
      <c r="AT10" s="106"/>
      <c r="AU10" s="106"/>
    </row>
    <row r="11" spans="2:47" s="27" customFormat="1" ht="17.25" thickBot="1" x14ac:dyDescent="0.35">
      <c r="B11" s="106"/>
      <c r="C11" s="106"/>
      <c r="D11" s="31"/>
      <c r="E11" s="31"/>
      <c r="F11" s="31"/>
      <c r="G11" s="31"/>
      <c r="H11" s="31"/>
      <c r="I11" s="31"/>
      <c r="J11" s="31"/>
      <c r="K11" s="31"/>
      <c r="L11" s="31"/>
      <c r="M11" s="31"/>
      <c r="N11" s="31"/>
      <c r="O11" s="106"/>
      <c r="P11" s="106"/>
      <c r="Q11" s="106"/>
      <c r="R11" s="106"/>
      <c r="S11" s="106"/>
      <c r="T11" s="106"/>
      <c r="U11" s="106"/>
      <c r="V11" s="106"/>
      <c r="W11" s="106"/>
      <c r="X11" s="158"/>
      <c r="Y11" s="106"/>
      <c r="Z11" s="106"/>
      <c r="AA11" s="31"/>
      <c r="AB11" s="31"/>
      <c r="AC11" s="31"/>
      <c r="AD11" s="31"/>
      <c r="AE11" s="31"/>
      <c r="AF11" s="31"/>
      <c r="AG11" s="31"/>
      <c r="AH11" s="31"/>
      <c r="AI11" s="31"/>
      <c r="AJ11" s="31"/>
      <c r="AK11" s="31"/>
      <c r="AL11" s="106"/>
      <c r="AM11" s="106"/>
      <c r="AN11" s="106"/>
      <c r="AO11" s="106"/>
      <c r="AP11" s="106"/>
      <c r="AQ11" s="106"/>
      <c r="AR11" s="106"/>
      <c r="AS11" s="106"/>
      <c r="AT11" s="106"/>
      <c r="AU11" s="106"/>
    </row>
    <row r="12" spans="2:47" s="27" customFormat="1" x14ac:dyDescent="0.3">
      <c r="B12" s="106"/>
      <c r="C12" s="106"/>
      <c r="D12" s="26"/>
      <c r="E12" s="26"/>
      <c r="F12" s="26"/>
      <c r="G12" s="26"/>
      <c r="H12" s="26"/>
      <c r="I12" s="26"/>
      <c r="J12" s="26"/>
      <c r="K12" s="26"/>
      <c r="L12" s="26"/>
      <c r="M12" s="26"/>
      <c r="O12" s="108" t="s">
        <v>177</v>
      </c>
      <c r="P12" s="109"/>
      <c r="Q12" s="110">
        <v>1</v>
      </c>
      <c r="R12" s="106"/>
      <c r="S12" s="106"/>
      <c r="T12" s="106"/>
      <c r="U12" s="106"/>
      <c r="V12" s="106"/>
      <c r="W12" s="106"/>
      <c r="X12" s="158"/>
      <c r="Y12" s="106"/>
      <c r="Z12" s="106"/>
      <c r="AA12" s="26"/>
      <c r="AB12" s="26"/>
      <c r="AC12" s="26"/>
      <c r="AD12" s="26"/>
      <c r="AE12" s="26"/>
      <c r="AF12" s="26"/>
      <c r="AG12" s="26"/>
      <c r="AH12" s="26"/>
      <c r="AI12" s="26"/>
      <c r="AJ12" s="26"/>
      <c r="AL12" s="108" t="s">
        <v>177</v>
      </c>
      <c r="AM12" s="109"/>
      <c r="AN12" s="110">
        <v>1</v>
      </c>
      <c r="AO12" s="106"/>
      <c r="AP12" s="106"/>
      <c r="AQ12" s="106"/>
      <c r="AR12" s="106"/>
      <c r="AS12" s="106"/>
      <c r="AT12" s="106"/>
      <c r="AU12" s="106"/>
    </row>
    <row r="13" spans="2:47" s="27" customFormat="1" ht="16.5" hidden="1" customHeight="1" x14ac:dyDescent="0.3">
      <c r="B13" s="106"/>
      <c r="C13" s="106"/>
      <c r="D13" s="32"/>
      <c r="E13" s="32"/>
      <c r="F13" s="32"/>
      <c r="G13" s="32"/>
      <c r="H13" s="32"/>
      <c r="I13" s="32"/>
      <c r="J13" s="32"/>
      <c r="K13" s="32"/>
      <c r="L13" s="32"/>
      <c r="M13" s="32"/>
      <c r="O13" s="106"/>
      <c r="P13" s="106"/>
      <c r="Q13" s="106"/>
      <c r="R13" s="106"/>
      <c r="S13" s="106"/>
      <c r="T13" s="106"/>
      <c r="U13" s="106"/>
      <c r="V13" s="106"/>
      <c r="W13" s="106"/>
      <c r="X13" s="158"/>
      <c r="Y13" s="106"/>
      <c r="Z13" s="106"/>
      <c r="AA13" s="32"/>
      <c r="AB13" s="32"/>
      <c r="AC13" s="32"/>
      <c r="AD13" s="32"/>
      <c r="AE13" s="32"/>
      <c r="AF13" s="32"/>
      <c r="AG13" s="32"/>
      <c r="AH13" s="32"/>
      <c r="AI13" s="32"/>
      <c r="AJ13" s="32"/>
      <c r="AL13" s="106"/>
      <c r="AM13" s="106"/>
      <c r="AN13" s="106"/>
      <c r="AO13" s="106"/>
      <c r="AP13" s="106"/>
      <c r="AQ13" s="106"/>
      <c r="AR13" s="106"/>
      <c r="AS13" s="106"/>
      <c r="AT13" s="106"/>
      <c r="AU13" s="106"/>
    </row>
    <row r="14" spans="2:47" ht="40.5" customHeight="1" x14ac:dyDescent="0.3">
      <c r="D14" s="654" t="s">
        <v>366</v>
      </c>
      <c r="E14" s="654"/>
      <c r="F14" s="654"/>
      <c r="G14" s="654"/>
      <c r="H14" s="654"/>
      <c r="I14" s="654"/>
      <c r="J14" s="654"/>
      <c r="K14" s="654"/>
      <c r="L14" s="654"/>
      <c r="M14" s="654"/>
      <c r="N14" s="654"/>
      <c r="O14" s="113" t="s">
        <v>180</v>
      </c>
      <c r="P14" s="114" t="s">
        <v>379</v>
      </c>
      <c r="Q14" s="114" t="s">
        <v>380</v>
      </c>
      <c r="R14" s="114" t="s">
        <v>371</v>
      </c>
      <c r="S14" s="114" t="s">
        <v>182</v>
      </c>
      <c r="T14" s="114" t="s">
        <v>372</v>
      </c>
      <c r="U14" s="114" t="s">
        <v>373</v>
      </c>
      <c r="V14" s="114" t="s">
        <v>373</v>
      </c>
      <c r="W14" s="114" t="s">
        <v>373</v>
      </c>
      <c r="X14" s="159"/>
      <c r="AA14" s="654" t="s">
        <v>366</v>
      </c>
      <c r="AB14" s="654"/>
      <c r="AC14" s="654"/>
      <c r="AD14" s="654"/>
      <c r="AE14" s="654"/>
      <c r="AF14" s="654"/>
      <c r="AG14" s="654"/>
      <c r="AH14" s="654"/>
      <c r="AI14" s="654"/>
      <c r="AJ14" s="654"/>
      <c r="AK14" s="654"/>
      <c r="AL14" s="113" t="s">
        <v>180</v>
      </c>
      <c r="AM14" s="114" t="s">
        <v>379</v>
      </c>
      <c r="AN14" s="114" t="s">
        <v>380</v>
      </c>
      <c r="AO14" s="114" t="s">
        <v>371</v>
      </c>
      <c r="AP14" s="114" t="s">
        <v>182</v>
      </c>
      <c r="AQ14" s="114" t="s">
        <v>372</v>
      </c>
      <c r="AR14" s="114" t="s">
        <v>373</v>
      </c>
      <c r="AS14" s="114" t="s">
        <v>373</v>
      </c>
      <c r="AT14" s="114" t="s">
        <v>373</v>
      </c>
      <c r="AU14" s="114" t="s">
        <v>184</v>
      </c>
    </row>
    <row r="15" spans="2:47" ht="16.5" customHeight="1" x14ac:dyDescent="0.3">
      <c r="D15" s="654" t="s">
        <v>461</v>
      </c>
      <c r="E15" s="654"/>
      <c r="F15" s="654"/>
      <c r="G15" s="654"/>
      <c r="H15" s="654"/>
      <c r="I15" s="654"/>
      <c r="J15" s="654"/>
      <c r="K15" s="654"/>
      <c r="L15" s="654"/>
      <c r="M15" s="654"/>
      <c r="N15" s="654"/>
      <c r="O15" s="117">
        <f t="shared" ref="O15:W15" si="0">SUM(O38:O1424)</f>
        <v>0</v>
      </c>
      <c r="P15" s="117">
        <f t="shared" si="0"/>
        <v>0</v>
      </c>
      <c r="Q15" s="117">
        <f t="shared" si="0"/>
        <v>0</v>
      </c>
      <c r="R15" s="117">
        <f t="shared" si="0"/>
        <v>0</v>
      </c>
      <c r="S15" s="117">
        <f t="shared" si="0"/>
        <v>0</v>
      </c>
      <c r="T15" s="117">
        <f t="shared" si="0"/>
        <v>0</v>
      </c>
      <c r="U15" s="117">
        <f t="shared" si="0"/>
        <v>0</v>
      </c>
      <c r="V15" s="117">
        <f t="shared" si="0"/>
        <v>0</v>
      </c>
      <c r="W15" s="117">
        <f t="shared" si="0"/>
        <v>0</v>
      </c>
      <c r="X15" s="159"/>
      <c r="AA15" s="654" t="s">
        <v>186</v>
      </c>
      <c r="AB15" s="654"/>
      <c r="AC15" s="654"/>
      <c r="AD15" s="654"/>
      <c r="AE15" s="654"/>
      <c r="AF15" s="654"/>
      <c r="AG15" s="654"/>
      <c r="AH15" s="654"/>
      <c r="AI15" s="654"/>
      <c r="AJ15" s="654"/>
      <c r="AK15" s="654"/>
      <c r="AL15" s="117">
        <f t="shared" ref="AL15:AU15" si="1">SUM(AL38:AL1424)</f>
        <v>0</v>
      </c>
      <c r="AM15" s="117">
        <f t="shared" si="1"/>
        <v>0</v>
      </c>
      <c r="AN15" s="117">
        <f t="shared" si="1"/>
        <v>0</v>
      </c>
      <c r="AO15" s="117">
        <f t="shared" si="1"/>
        <v>0</v>
      </c>
      <c r="AP15" s="117">
        <f t="shared" si="1"/>
        <v>0</v>
      </c>
      <c r="AQ15" s="117">
        <f t="shared" si="1"/>
        <v>0</v>
      </c>
      <c r="AR15" s="117" t="e">
        <f t="shared" si="1"/>
        <v>#REF!</v>
      </c>
      <c r="AS15" s="117" t="e">
        <f t="shared" si="1"/>
        <v>#REF!</v>
      </c>
      <c r="AT15" s="117" t="e">
        <f t="shared" si="1"/>
        <v>#REF!</v>
      </c>
      <c r="AU15" s="117" t="e">
        <f t="shared" si="1"/>
        <v>#REF!</v>
      </c>
    </row>
    <row r="16" spans="2:47" ht="16.5" customHeight="1" x14ac:dyDescent="0.3">
      <c r="D16" s="654" t="s">
        <v>188</v>
      </c>
      <c r="E16" s="654"/>
      <c r="F16" s="654"/>
      <c r="G16" s="654"/>
      <c r="H16" s="654"/>
      <c r="I16" s="654"/>
      <c r="J16" s="654"/>
      <c r="K16" s="654"/>
      <c r="L16" s="654"/>
      <c r="M16" s="654"/>
      <c r="N16" s="654"/>
      <c r="X16" s="159"/>
      <c r="AA16" s="654" t="s">
        <v>188</v>
      </c>
      <c r="AB16" s="654"/>
      <c r="AC16" s="654"/>
      <c r="AD16" s="654"/>
      <c r="AE16" s="654"/>
      <c r="AF16" s="654"/>
      <c r="AG16" s="654"/>
      <c r="AH16" s="654"/>
      <c r="AI16" s="654"/>
      <c r="AJ16" s="654"/>
      <c r="AK16" s="654"/>
    </row>
    <row r="17" spans="2:47" s="27" customFormat="1" x14ac:dyDescent="0.3">
      <c r="B17" s="106"/>
      <c r="C17" s="106"/>
      <c r="D17" s="26"/>
      <c r="E17" s="26"/>
      <c r="F17" s="26"/>
      <c r="G17" s="26"/>
      <c r="H17" s="26"/>
      <c r="I17" s="26"/>
      <c r="J17" s="26"/>
      <c r="K17" s="26"/>
      <c r="L17" s="26"/>
      <c r="M17" s="26"/>
      <c r="O17" s="106"/>
      <c r="P17" s="106"/>
      <c r="Q17" s="106"/>
      <c r="R17" s="106"/>
      <c r="S17" s="106"/>
      <c r="T17" s="106"/>
      <c r="U17" s="106"/>
      <c r="V17" s="106"/>
      <c r="W17" s="106"/>
      <c r="X17" s="158"/>
      <c r="Y17" s="106"/>
      <c r="Z17" s="106"/>
      <c r="AA17" s="26"/>
      <c r="AB17" s="26"/>
      <c r="AC17" s="26"/>
      <c r="AD17" s="26"/>
      <c r="AE17" s="26"/>
      <c r="AF17" s="26"/>
      <c r="AG17" s="26"/>
      <c r="AH17" s="26"/>
      <c r="AI17" s="26"/>
      <c r="AJ17" s="26"/>
      <c r="AL17" s="106"/>
      <c r="AM17" s="106"/>
      <c r="AN17" s="106"/>
      <c r="AO17" s="106"/>
      <c r="AP17" s="106"/>
      <c r="AQ17" s="106"/>
      <c r="AR17" s="106"/>
      <c r="AS17" s="106"/>
      <c r="AT17" s="106"/>
      <c r="AU17" s="106"/>
    </row>
    <row r="18" spans="2:47" s="27" customFormat="1" ht="16.5" hidden="1" customHeight="1" x14ac:dyDescent="0.3">
      <c r="B18" s="106"/>
      <c r="C18" s="106"/>
      <c r="D18" s="26"/>
      <c r="E18" s="26"/>
      <c r="F18" s="26"/>
      <c r="G18" s="26"/>
      <c r="H18" s="26"/>
      <c r="I18" s="26"/>
      <c r="J18" s="26"/>
      <c r="K18" s="26"/>
      <c r="L18" s="26"/>
      <c r="M18" s="26"/>
      <c r="O18" s="106"/>
      <c r="P18" s="106"/>
      <c r="Q18" s="106"/>
      <c r="R18" s="106"/>
      <c r="S18" s="106"/>
      <c r="T18" s="106"/>
      <c r="U18" s="106"/>
      <c r="V18" s="106"/>
      <c r="W18" s="106"/>
      <c r="X18" s="158"/>
      <c r="Y18" s="106"/>
      <c r="Z18" s="106"/>
      <c r="AA18" s="26"/>
      <c r="AB18" s="26"/>
      <c r="AC18" s="26"/>
      <c r="AD18" s="26"/>
      <c r="AE18" s="26"/>
      <c r="AF18" s="26"/>
      <c r="AG18" s="26"/>
      <c r="AH18" s="26"/>
      <c r="AI18" s="26"/>
      <c r="AJ18" s="26"/>
      <c r="AL18" s="106"/>
      <c r="AM18" s="106"/>
      <c r="AN18" s="106"/>
      <c r="AO18" s="106"/>
      <c r="AP18" s="106"/>
      <c r="AQ18" s="106"/>
      <c r="AR18" s="106"/>
      <c r="AS18" s="106"/>
      <c r="AT18" s="106"/>
      <c r="AU18" s="106"/>
    </row>
    <row r="19" spans="2:47" s="27" customFormat="1" ht="16.5" hidden="1" customHeight="1" x14ac:dyDescent="0.3">
      <c r="B19" s="106"/>
      <c r="C19" s="106"/>
      <c r="D19" s="26"/>
      <c r="E19" s="26"/>
      <c r="F19" s="26"/>
      <c r="G19" s="26"/>
      <c r="H19" s="26"/>
      <c r="I19" s="26"/>
      <c r="J19" s="26"/>
      <c r="K19" s="26"/>
      <c r="O19" s="106"/>
      <c r="P19" s="106"/>
      <c r="Q19" s="106"/>
      <c r="R19" s="106"/>
      <c r="S19" s="106"/>
      <c r="T19" s="106"/>
      <c r="U19" s="106"/>
      <c r="V19" s="106"/>
      <c r="W19" s="106"/>
      <c r="X19" s="158"/>
      <c r="Y19" s="106"/>
      <c r="Z19" s="106"/>
      <c r="AA19" s="26"/>
      <c r="AB19" s="26"/>
      <c r="AC19" s="26"/>
      <c r="AD19" s="26"/>
      <c r="AE19" s="26"/>
      <c r="AF19" s="26"/>
      <c r="AG19" s="26"/>
      <c r="AH19" s="26"/>
      <c r="AL19" s="106"/>
      <c r="AM19" s="106"/>
      <c r="AN19" s="106"/>
      <c r="AO19" s="106"/>
      <c r="AP19" s="106"/>
      <c r="AQ19" s="106"/>
      <c r="AR19" s="106"/>
      <c r="AS19" s="106"/>
      <c r="AT19" s="106"/>
      <c r="AU19" s="106"/>
    </row>
    <row r="20" spans="2:47" s="27" customFormat="1" ht="16.5" hidden="1" customHeight="1" x14ac:dyDescent="0.3">
      <c r="B20" s="106"/>
      <c r="C20" s="106"/>
      <c r="D20" s="661"/>
      <c r="E20" s="661"/>
      <c r="F20" s="661"/>
      <c r="G20" s="661"/>
      <c r="H20" s="661"/>
      <c r="I20" s="661"/>
      <c r="J20" s="661"/>
      <c r="K20" s="661"/>
      <c r="L20" s="661"/>
      <c r="M20" s="661"/>
      <c r="O20" s="106"/>
      <c r="P20" s="106"/>
      <c r="Q20" s="106"/>
      <c r="R20" s="106"/>
      <c r="S20" s="106"/>
      <c r="T20" s="106"/>
      <c r="U20" s="106"/>
      <c r="V20" s="106"/>
      <c r="W20" s="106"/>
      <c r="X20" s="158"/>
      <c r="Y20" s="106"/>
      <c r="Z20" s="106"/>
      <c r="AA20" s="661"/>
      <c r="AB20" s="661"/>
      <c r="AC20" s="661"/>
      <c r="AD20" s="661"/>
      <c r="AE20" s="661"/>
      <c r="AF20" s="661"/>
      <c r="AG20" s="661"/>
      <c r="AH20" s="661"/>
      <c r="AI20" s="661"/>
      <c r="AJ20" s="661"/>
      <c r="AL20" s="106"/>
      <c r="AM20" s="106"/>
      <c r="AN20" s="106"/>
      <c r="AO20" s="106"/>
      <c r="AP20" s="106"/>
      <c r="AQ20" s="106"/>
      <c r="AR20" s="106"/>
      <c r="AS20" s="106"/>
      <c r="AT20" s="106"/>
      <c r="AU20" s="106"/>
    </row>
    <row r="21" spans="2:47" s="27" customFormat="1" ht="16.5" hidden="1" customHeight="1" x14ac:dyDescent="0.3">
      <c r="B21" s="106"/>
      <c r="C21" s="106"/>
      <c r="H21" s="26"/>
      <c r="I21" s="26"/>
      <c r="J21" s="26"/>
      <c r="K21" s="26"/>
      <c r="L21" s="26"/>
      <c r="M21" s="26"/>
      <c r="O21" s="106"/>
      <c r="P21" s="106"/>
      <c r="Q21" s="106"/>
      <c r="R21" s="106"/>
      <c r="S21" s="106"/>
      <c r="T21" s="106"/>
      <c r="U21" s="106"/>
      <c r="V21" s="106"/>
      <c r="W21" s="106"/>
      <c r="X21" s="158"/>
      <c r="Y21" s="106"/>
      <c r="Z21" s="106"/>
      <c r="AE21" s="26"/>
      <c r="AF21" s="26"/>
      <c r="AG21" s="26"/>
      <c r="AH21" s="26"/>
      <c r="AI21" s="26"/>
      <c r="AJ21" s="26"/>
      <c r="AL21" s="106"/>
      <c r="AM21" s="106"/>
      <c r="AN21" s="106"/>
      <c r="AO21" s="106"/>
      <c r="AP21" s="106"/>
      <c r="AQ21" s="106"/>
      <c r="AR21" s="106"/>
      <c r="AS21" s="106"/>
      <c r="AT21" s="106"/>
      <c r="AU21" s="106"/>
    </row>
    <row r="22" spans="2:47" s="27" customFormat="1" ht="17.25" thickBot="1" x14ac:dyDescent="0.35">
      <c r="B22" s="106"/>
      <c r="C22" s="106"/>
      <c r="D22" s="662" t="s">
        <v>261</v>
      </c>
      <c r="E22" s="662"/>
      <c r="F22" s="662"/>
      <c r="G22" s="662"/>
      <c r="H22" s="662"/>
      <c r="I22" s="662"/>
      <c r="J22" s="662"/>
      <c r="K22" s="662"/>
      <c r="L22" s="662"/>
      <c r="M22" s="662"/>
      <c r="N22" s="662"/>
      <c r="O22" s="106"/>
      <c r="P22" s="106"/>
      <c r="Q22" s="106"/>
      <c r="R22" s="106"/>
      <c r="S22" s="106"/>
      <c r="T22" s="106"/>
      <c r="U22" s="106"/>
      <c r="V22" s="106"/>
      <c r="W22" s="106"/>
      <c r="X22" s="158"/>
      <c r="Y22" s="106"/>
      <c r="Z22" s="106"/>
      <c r="AA22" s="662" t="s">
        <v>261</v>
      </c>
      <c r="AB22" s="662"/>
      <c r="AC22" s="662"/>
      <c r="AD22" s="662"/>
      <c r="AE22" s="662"/>
      <c r="AF22" s="662"/>
      <c r="AG22" s="662"/>
      <c r="AH22" s="662"/>
      <c r="AI22" s="662"/>
      <c r="AJ22" s="662"/>
      <c r="AK22" s="662"/>
      <c r="AL22" s="106"/>
      <c r="AM22" s="106"/>
      <c r="AN22" s="106"/>
      <c r="AO22" s="106"/>
      <c r="AP22" s="106"/>
      <c r="AQ22" s="106"/>
      <c r="AR22" s="106"/>
      <c r="AS22" s="106"/>
      <c r="AT22" s="106"/>
      <c r="AU22" s="106"/>
    </row>
    <row r="23" spans="2:47" s="27" customFormat="1" x14ac:dyDescent="0.3">
      <c r="B23" s="106"/>
      <c r="C23" s="106"/>
      <c r="D23" s="26"/>
      <c r="E23" s="26"/>
      <c r="F23" s="37"/>
      <c r="G23" s="37"/>
      <c r="H23" s="37"/>
      <c r="I23" s="37"/>
      <c r="J23" s="37"/>
      <c r="K23" s="37"/>
      <c r="L23" s="37"/>
      <c r="M23" s="37"/>
      <c r="O23" s="106"/>
      <c r="P23" s="106"/>
      <c r="Q23" s="106"/>
      <c r="R23" s="106"/>
      <c r="S23" s="106"/>
      <c r="T23" s="106"/>
      <c r="U23" s="106"/>
      <c r="V23" s="106"/>
      <c r="W23" s="106"/>
      <c r="X23" s="158"/>
      <c r="Y23" s="106"/>
      <c r="Z23" s="106"/>
      <c r="AA23" s="26"/>
      <c r="AB23" s="26"/>
      <c r="AC23" s="37"/>
      <c r="AD23" s="37"/>
      <c r="AE23" s="37"/>
      <c r="AF23" s="37"/>
      <c r="AG23" s="37"/>
      <c r="AH23" s="37"/>
      <c r="AI23" s="37"/>
      <c r="AJ23" s="37"/>
      <c r="AL23" s="106"/>
      <c r="AM23" s="106"/>
      <c r="AN23" s="106"/>
      <c r="AO23" s="106"/>
      <c r="AP23" s="106"/>
      <c r="AQ23" s="106"/>
      <c r="AR23" s="106"/>
      <c r="AS23" s="106"/>
      <c r="AT23" s="106"/>
      <c r="AU23" s="106"/>
    </row>
    <row r="24" spans="2:47" s="27" customFormat="1" x14ac:dyDescent="0.3">
      <c r="B24" s="106"/>
      <c r="C24" s="106"/>
      <c r="D24" s="26"/>
      <c r="E24" s="26"/>
      <c r="F24" s="37"/>
      <c r="G24" s="37"/>
      <c r="H24" s="37"/>
      <c r="I24" s="37"/>
      <c r="J24" s="37"/>
      <c r="K24" s="37"/>
      <c r="L24" s="37"/>
      <c r="M24" s="123" t="s">
        <v>193</v>
      </c>
      <c r="N24" s="124">
        <f>O15</f>
        <v>0</v>
      </c>
      <c r="O24" s="106"/>
      <c r="P24" s="106"/>
      <c r="Q24" s="106"/>
      <c r="R24" s="106"/>
      <c r="S24" s="106"/>
      <c r="T24" s="106"/>
      <c r="U24" s="106"/>
      <c r="V24" s="106"/>
      <c r="W24" s="106"/>
      <c r="X24" s="158"/>
      <c r="Y24" s="106"/>
      <c r="Z24" s="106"/>
      <c r="AA24" s="26"/>
      <c r="AB24" s="26"/>
      <c r="AC24" s="37"/>
      <c r="AD24" s="37"/>
      <c r="AE24" s="37"/>
      <c r="AF24" s="37"/>
      <c r="AG24" s="37"/>
      <c r="AH24" s="37"/>
      <c r="AI24" s="37"/>
      <c r="AJ24" s="123" t="s">
        <v>193</v>
      </c>
      <c r="AK24" s="124">
        <f>AL15</f>
        <v>0</v>
      </c>
      <c r="AL24" s="106"/>
      <c r="AM24" s="106"/>
      <c r="AN24" s="106"/>
      <c r="AO24" s="106"/>
      <c r="AP24" s="106"/>
      <c r="AQ24" s="106"/>
      <c r="AR24" s="106"/>
      <c r="AS24" s="106"/>
      <c r="AT24" s="106"/>
      <c r="AU24" s="106"/>
    </row>
    <row r="25" spans="2:47" s="27" customFormat="1" x14ac:dyDescent="0.3">
      <c r="B25" s="121" t="s">
        <v>252</v>
      </c>
      <c r="C25" s="121" t="s">
        <v>248</v>
      </c>
      <c r="D25" s="26"/>
      <c r="E25" s="26"/>
      <c r="F25" s="37"/>
      <c r="G25" s="37"/>
      <c r="H25" s="37"/>
      <c r="I25" s="37"/>
      <c r="J25" s="37"/>
      <c r="K25" s="37"/>
      <c r="L25" s="37"/>
      <c r="M25" s="37"/>
      <c r="O25" s="106"/>
      <c r="P25" s="106"/>
      <c r="Q25" s="106"/>
      <c r="R25" s="106"/>
      <c r="S25" s="106"/>
      <c r="T25" s="106"/>
      <c r="U25" s="106"/>
      <c r="V25" s="106"/>
      <c r="W25" s="106"/>
      <c r="X25" s="158"/>
      <c r="Y25" s="121" t="s">
        <v>252</v>
      </c>
      <c r="Z25" s="121" t="s">
        <v>248</v>
      </c>
      <c r="AA25" s="26"/>
      <c r="AB25" s="26"/>
      <c r="AC25" s="37"/>
      <c r="AD25" s="37"/>
      <c r="AE25" s="37"/>
      <c r="AF25" s="37"/>
      <c r="AG25" s="37"/>
      <c r="AH25" s="37"/>
      <c r="AI25" s="37"/>
      <c r="AJ25" s="37"/>
      <c r="AL25" s="106"/>
      <c r="AM25" s="106"/>
      <c r="AN25" s="106"/>
      <c r="AO25" s="106"/>
      <c r="AP25" s="106"/>
      <c r="AQ25" s="106"/>
      <c r="AR25" s="106"/>
      <c r="AS25" s="106"/>
      <c r="AT25" s="106"/>
      <c r="AU25" s="106"/>
    </row>
    <row r="26" spans="2:47" s="266" customFormat="1" ht="34.5" customHeight="1" x14ac:dyDescent="0.25">
      <c r="B26" s="659">
        <f>SUM(D26:D30)</f>
        <v>0</v>
      </c>
      <c r="C26" s="261">
        <v>1</v>
      </c>
      <c r="D26" s="262" t="str">
        <f t="shared" ref="D26:D33" si="2">IF(E26="X",C26,"")</f>
        <v/>
      </c>
      <c r="E26" s="262" t="str">
        <f t="shared" ref="E26:E33" si="3">IF(N26&gt;=Q$12,"X","")</f>
        <v/>
      </c>
      <c r="F26" s="296" t="s">
        <v>181</v>
      </c>
      <c r="G26" s="663" t="s">
        <v>446</v>
      </c>
      <c r="H26" s="664"/>
      <c r="I26" s="664"/>
      <c r="J26" s="664"/>
      <c r="K26" s="664"/>
      <c r="L26" s="664"/>
      <c r="M26" s="665"/>
      <c r="N26" s="263">
        <f>IF(O15&gt;0,P15/O15,0%)</f>
        <v>0</v>
      </c>
      <c r="O26" s="264"/>
      <c r="P26" s="264"/>
      <c r="Q26" s="264"/>
      <c r="R26" s="264"/>
      <c r="S26" s="264"/>
      <c r="T26" s="264"/>
      <c r="U26" s="264"/>
      <c r="V26" s="264"/>
      <c r="W26" s="264"/>
      <c r="X26" s="265"/>
      <c r="Y26" s="659">
        <f>SUM(AA26:AA30)</f>
        <v>0</v>
      </c>
      <c r="Z26" s="261">
        <v>1</v>
      </c>
      <c r="AA26" s="262" t="str">
        <f t="shared" ref="AA26:AA33" si="4">IF(AB26="X",Z26,"")</f>
        <v/>
      </c>
      <c r="AB26" s="262" t="str">
        <f t="shared" ref="AB26:AB33" si="5">IF(AK26&gt;=AN$12,"X","")</f>
        <v/>
      </c>
      <c r="AC26" s="317" t="s">
        <v>181</v>
      </c>
      <c r="AD26" s="663" t="s">
        <v>446</v>
      </c>
      <c r="AE26" s="664"/>
      <c r="AF26" s="664"/>
      <c r="AG26" s="664"/>
      <c r="AH26" s="664"/>
      <c r="AI26" s="664"/>
      <c r="AJ26" s="665"/>
      <c r="AK26" s="263">
        <f>IF(AL15&gt;0,AM15/AL15,0%)</f>
        <v>0</v>
      </c>
      <c r="AL26" s="264"/>
      <c r="AM26" s="264"/>
      <c r="AN26" s="264"/>
      <c r="AO26" s="264"/>
      <c r="AP26" s="264"/>
      <c r="AQ26" s="264"/>
      <c r="AR26" s="264"/>
      <c r="AS26" s="264"/>
      <c r="AT26" s="264"/>
      <c r="AU26" s="264"/>
    </row>
    <row r="27" spans="2:47" s="266" customFormat="1" ht="89.25" customHeight="1" x14ac:dyDescent="0.25">
      <c r="B27" s="660"/>
      <c r="C27" s="261">
        <v>1</v>
      </c>
      <c r="D27" s="262" t="str">
        <f t="shared" si="2"/>
        <v/>
      </c>
      <c r="E27" s="262" t="str">
        <f t="shared" si="3"/>
        <v/>
      </c>
      <c r="F27" s="296" t="s">
        <v>445</v>
      </c>
      <c r="G27" s="663" t="s">
        <v>447</v>
      </c>
      <c r="H27" s="664"/>
      <c r="I27" s="664"/>
      <c r="J27" s="664"/>
      <c r="K27" s="664"/>
      <c r="L27" s="664"/>
      <c r="M27" s="665"/>
      <c r="N27" s="263">
        <f>IF(O15&gt;0,Q15/O15,0%)</f>
        <v>0</v>
      </c>
      <c r="O27" s="264"/>
      <c r="P27" s="264"/>
      <c r="Q27" s="264"/>
      <c r="R27" s="264"/>
      <c r="S27" s="264"/>
      <c r="T27" s="264"/>
      <c r="U27" s="264"/>
      <c r="V27" s="264"/>
      <c r="W27" s="264"/>
      <c r="X27" s="265"/>
      <c r="Y27" s="660"/>
      <c r="Z27" s="261">
        <v>1</v>
      </c>
      <c r="AA27" s="262" t="str">
        <f t="shared" si="4"/>
        <v/>
      </c>
      <c r="AB27" s="262" t="str">
        <f t="shared" si="5"/>
        <v/>
      </c>
      <c r="AC27" s="317" t="s">
        <v>445</v>
      </c>
      <c r="AD27" s="663" t="s">
        <v>447</v>
      </c>
      <c r="AE27" s="664"/>
      <c r="AF27" s="664"/>
      <c r="AG27" s="664"/>
      <c r="AH27" s="664"/>
      <c r="AI27" s="664"/>
      <c r="AJ27" s="665"/>
      <c r="AK27" s="263">
        <f>IF(AL15&gt;0,AN15/AL15,0%)</f>
        <v>0</v>
      </c>
      <c r="AL27" s="264"/>
      <c r="AM27" s="264"/>
      <c r="AN27" s="264"/>
      <c r="AO27" s="264"/>
      <c r="AP27" s="264"/>
      <c r="AQ27" s="264"/>
      <c r="AR27" s="264"/>
      <c r="AS27" s="264"/>
      <c r="AT27" s="264"/>
      <c r="AU27" s="264"/>
    </row>
    <row r="28" spans="2:47" s="266" customFormat="1" ht="33" customHeight="1" x14ac:dyDescent="0.25">
      <c r="B28" s="660"/>
      <c r="C28" s="261">
        <v>1</v>
      </c>
      <c r="D28" s="262" t="str">
        <f t="shared" si="2"/>
        <v/>
      </c>
      <c r="E28" s="262" t="str">
        <f t="shared" si="3"/>
        <v/>
      </c>
      <c r="F28" s="296" t="s">
        <v>182</v>
      </c>
      <c r="G28" s="663" t="s">
        <v>448</v>
      </c>
      <c r="H28" s="664"/>
      <c r="I28" s="664"/>
      <c r="J28" s="664"/>
      <c r="K28" s="664"/>
      <c r="L28" s="664"/>
      <c r="M28" s="665"/>
      <c r="N28" s="263">
        <f>IF(O15&gt;0,R15/O15,0%)</f>
        <v>0</v>
      </c>
      <c r="O28" s="264"/>
      <c r="P28" s="264"/>
      <c r="Q28" s="264"/>
      <c r="R28" s="264"/>
      <c r="S28" s="264"/>
      <c r="T28" s="264"/>
      <c r="U28" s="264"/>
      <c r="V28" s="264"/>
      <c r="W28" s="264"/>
      <c r="X28" s="265"/>
      <c r="Y28" s="660"/>
      <c r="Z28" s="261">
        <v>1</v>
      </c>
      <c r="AA28" s="262" t="str">
        <f t="shared" si="4"/>
        <v/>
      </c>
      <c r="AB28" s="262" t="str">
        <f t="shared" si="5"/>
        <v/>
      </c>
      <c r="AC28" s="317" t="s">
        <v>182</v>
      </c>
      <c r="AD28" s="663" t="s">
        <v>448</v>
      </c>
      <c r="AE28" s="664"/>
      <c r="AF28" s="664"/>
      <c r="AG28" s="664"/>
      <c r="AH28" s="664"/>
      <c r="AI28" s="664"/>
      <c r="AJ28" s="665"/>
      <c r="AK28" s="263">
        <f>IF(AL15&gt;0,AO15/AL15,0%)</f>
        <v>0</v>
      </c>
      <c r="AL28" s="264"/>
      <c r="AM28" s="264"/>
      <c r="AN28" s="264"/>
      <c r="AO28" s="264"/>
      <c r="AP28" s="264"/>
      <c r="AQ28" s="264"/>
      <c r="AR28" s="264"/>
      <c r="AS28" s="264"/>
      <c r="AT28" s="264"/>
      <c r="AU28" s="264"/>
    </row>
    <row r="29" spans="2:47" s="266" customFormat="1" ht="56.25" customHeight="1" x14ac:dyDescent="0.25">
      <c r="B29" s="660"/>
      <c r="C29" s="261">
        <v>1</v>
      </c>
      <c r="D29" s="262" t="str">
        <f t="shared" si="2"/>
        <v/>
      </c>
      <c r="E29" s="262" t="str">
        <f t="shared" si="3"/>
        <v/>
      </c>
      <c r="F29" s="296" t="s">
        <v>183</v>
      </c>
      <c r="G29" s="663" t="s">
        <v>449</v>
      </c>
      <c r="H29" s="664"/>
      <c r="I29" s="664"/>
      <c r="J29" s="664"/>
      <c r="K29" s="664"/>
      <c r="L29" s="664"/>
      <c r="M29" s="665"/>
      <c r="N29" s="263">
        <f>IF(O15&gt;0,S15/O15,0%)</f>
        <v>0</v>
      </c>
      <c r="O29" s="264"/>
      <c r="P29" s="264"/>
      <c r="Q29" s="264"/>
      <c r="R29" s="264"/>
      <c r="S29" s="264"/>
      <c r="T29" s="264"/>
      <c r="U29" s="264"/>
      <c r="V29" s="264"/>
      <c r="W29" s="264"/>
      <c r="X29" s="265"/>
      <c r="Y29" s="660"/>
      <c r="Z29" s="261">
        <v>1</v>
      </c>
      <c r="AA29" s="262" t="str">
        <f t="shared" si="4"/>
        <v/>
      </c>
      <c r="AB29" s="262" t="str">
        <f t="shared" si="5"/>
        <v/>
      </c>
      <c r="AC29" s="317" t="s">
        <v>183</v>
      </c>
      <c r="AD29" s="663" t="s">
        <v>449</v>
      </c>
      <c r="AE29" s="664"/>
      <c r="AF29" s="664"/>
      <c r="AG29" s="664"/>
      <c r="AH29" s="664"/>
      <c r="AI29" s="664"/>
      <c r="AJ29" s="665"/>
      <c r="AK29" s="263">
        <f>IF(AL15&gt;0,AP15/AL15,0%)</f>
        <v>0</v>
      </c>
      <c r="AL29" s="264"/>
      <c r="AM29" s="264"/>
      <c r="AN29" s="264"/>
      <c r="AO29" s="264"/>
      <c r="AP29" s="264"/>
      <c r="AQ29" s="264"/>
      <c r="AR29" s="264"/>
      <c r="AS29" s="264"/>
      <c r="AT29" s="264"/>
      <c r="AU29" s="264"/>
    </row>
    <row r="30" spans="2:47" s="266" customFormat="1" ht="72" customHeight="1" x14ac:dyDescent="0.25">
      <c r="B30" s="660"/>
      <c r="C30" s="261">
        <v>1</v>
      </c>
      <c r="D30" s="262" t="str">
        <f t="shared" si="2"/>
        <v/>
      </c>
      <c r="E30" s="262" t="str">
        <f t="shared" si="3"/>
        <v/>
      </c>
      <c r="F30" s="296" t="s">
        <v>184</v>
      </c>
      <c r="G30" s="663" t="s">
        <v>450</v>
      </c>
      <c r="H30" s="664"/>
      <c r="I30" s="664"/>
      <c r="J30" s="664"/>
      <c r="K30" s="664"/>
      <c r="L30" s="664"/>
      <c r="M30" s="665"/>
      <c r="N30" s="263">
        <f>IF(O15&gt;0,T15/O15,0%)</f>
        <v>0</v>
      </c>
      <c r="O30" s="264"/>
      <c r="P30" s="264"/>
      <c r="Q30" s="264"/>
      <c r="R30" s="264"/>
      <c r="S30" s="264"/>
      <c r="T30" s="264"/>
      <c r="U30" s="264"/>
      <c r="V30" s="264"/>
      <c r="W30" s="264"/>
      <c r="X30" s="265"/>
      <c r="Y30" s="660"/>
      <c r="Z30" s="261">
        <v>1</v>
      </c>
      <c r="AA30" s="262" t="str">
        <f t="shared" si="4"/>
        <v/>
      </c>
      <c r="AB30" s="262" t="str">
        <f t="shared" si="5"/>
        <v/>
      </c>
      <c r="AC30" s="317" t="s">
        <v>184</v>
      </c>
      <c r="AD30" s="663" t="s">
        <v>450</v>
      </c>
      <c r="AE30" s="664"/>
      <c r="AF30" s="664"/>
      <c r="AG30" s="664"/>
      <c r="AH30" s="664"/>
      <c r="AI30" s="664"/>
      <c r="AJ30" s="665"/>
      <c r="AK30" s="263">
        <f>IF(AL15&gt;0,AQ15/AL15,0%)</f>
        <v>0</v>
      </c>
      <c r="AL30" s="264"/>
      <c r="AM30" s="264"/>
      <c r="AN30" s="264"/>
      <c r="AO30" s="264"/>
      <c r="AP30" s="264"/>
      <c r="AQ30" s="264"/>
      <c r="AR30" s="264"/>
      <c r="AS30" s="264"/>
      <c r="AT30" s="264"/>
      <c r="AU30" s="264"/>
    </row>
    <row r="31" spans="2:47" s="266" customFormat="1" ht="35.1" hidden="1" customHeight="1" x14ac:dyDescent="0.25">
      <c r="B31" s="282"/>
      <c r="C31" s="280"/>
      <c r="D31" s="262" t="str">
        <f t="shared" si="2"/>
        <v/>
      </c>
      <c r="E31" s="262" t="str">
        <f t="shared" si="3"/>
        <v/>
      </c>
      <c r="F31" s="278"/>
      <c r="G31" s="642"/>
      <c r="H31" s="643"/>
      <c r="I31" s="643"/>
      <c r="J31" s="643"/>
      <c r="K31" s="643"/>
      <c r="L31" s="643"/>
      <c r="M31" s="644"/>
      <c r="N31" s="279"/>
      <c r="O31" s="264"/>
      <c r="P31" s="264"/>
      <c r="Q31" s="264"/>
      <c r="R31" s="264"/>
      <c r="S31" s="264"/>
      <c r="T31" s="264"/>
      <c r="U31" s="264"/>
      <c r="V31" s="264"/>
      <c r="W31" s="264"/>
      <c r="X31" s="265"/>
      <c r="Y31" s="282"/>
      <c r="Z31" s="280"/>
      <c r="AA31" s="262" t="str">
        <f t="shared" si="4"/>
        <v/>
      </c>
      <c r="AB31" s="262" t="str">
        <f t="shared" si="5"/>
        <v/>
      </c>
      <c r="AC31" s="317"/>
      <c r="AD31" s="642"/>
      <c r="AE31" s="643"/>
      <c r="AF31" s="643"/>
      <c r="AG31" s="643"/>
      <c r="AH31" s="643"/>
      <c r="AI31" s="643"/>
      <c r="AJ31" s="644"/>
      <c r="AK31" s="279"/>
      <c r="AL31" s="264"/>
      <c r="AM31" s="264"/>
      <c r="AN31" s="264"/>
      <c r="AO31" s="264"/>
      <c r="AP31" s="264"/>
      <c r="AQ31" s="264"/>
      <c r="AR31" s="264"/>
      <c r="AS31" s="264"/>
      <c r="AT31" s="264"/>
      <c r="AU31" s="264"/>
    </row>
    <row r="32" spans="2:47" s="266" customFormat="1" ht="35.1" hidden="1" customHeight="1" x14ac:dyDescent="0.25">
      <c r="B32" s="281"/>
      <c r="C32" s="280"/>
      <c r="D32" s="262" t="str">
        <f t="shared" si="2"/>
        <v/>
      </c>
      <c r="E32" s="262" t="str">
        <f t="shared" si="3"/>
        <v/>
      </c>
      <c r="F32" s="278"/>
      <c r="G32" s="642"/>
      <c r="H32" s="643"/>
      <c r="I32" s="643"/>
      <c r="J32" s="643"/>
      <c r="K32" s="643"/>
      <c r="L32" s="643"/>
      <c r="M32" s="644"/>
      <c r="N32" s="279"/>
      <c r="O32" s="264"/>
      <c r="P32" s="264"/>
      <c r="Q32" s="264"/>
      <c r="R32" s="264"/>
      <c r="S32" s="264"/>
      <c r="T32" s="264"/>
      <c r="U32" s="264"/>
      <c r="V32" s="264"/>
      <c r="W32" s="264"/>
      <c r="X32" s="265"/>
      <c r="Y32" s="281"/>
      <c r="Z32" s="280"/>
      <c r="AA32" s="262" t="str">
        <f t="shared" si="4"/>
        <v/>
      </c>
      <c r="AB32" s="262" t="str">
        <f t="shared" si="5"/>
        <v/>
      </c>
      <c r="AC32" s="317"/>
      <c r="AD32" s="642"/>
      <c r="AE32" s="643"/>
      <c r="AF32" s="643"/>
      <c r="AG32" s="643"/>
      <c r="AH32" s="643"/>
      <c r="AI32" s="643"/>
      <c r="AJ32" s="644"/>
      <c r="AK32" s="279"/>
      <c r="AL32" s="264"/>
      <c r="AM32" s="264"/>
      <c r="AN32" s="264"/>
      <c r="AO32" s="264"/>
      <c r="AP32" s="264"/>
      <c r="AQ32" s="264"/>
      <c r="AR32" s="264"/>
      <c r="AS32" s="264"/>
      <c r="AT32" s="264"/>
      <c r="AU32" s="264"/>
    </row>
    <row r="33" spans="2:47" s="266" customFormat="1" ht="35.1" hidden="1" customHeight="1" x14ac:dyDescent="0.25">
      <c r="B33" s="281"/>
      <c r="C33" s="280"/>
      <c r="D33" s="262" t="str">
        <f t="shared" si="2"/>
        <v/>
      </c>
      <c r="E33" s="262" t="str">
        <f t="shared" si="3"/>
        <v/>
      </c>
      <c r="F33" s="278"/>
      <c r="G33" s="642"/>
      <c r="H33" s="643"/>
      <c r="I33" s="643"/>
      <c r="J33" s="643"/>
      <c r="K33" s="643"/>
      <c r="L33" s="643"/>
      <c r="M33" s="644"/>
      <c r="N33" s="279"/>
      <c r="O33" s="264"/>
      <c r="P33" s="264"/>
      <c r="Q33" s="264"/>
      <c r="R33" s="264"/>
      <c r="S33" s="264"/>
      <c r="T33" s="264"/>
      <c r="U33" s="264"/>
      <c r="V33" s="264"/>
      <c r="W33" s="264"/>
      <c r="X33" s="265"/>
      <c r="Y33" s="281"/>
      <c r="Z33" s="280"/>
      <c r="AA33" s="262" t="str">
        <f t="shared" si="4"/>
        <v/>
      </c>
      <c r="AB33" s="262" t="str">
        <f t="shared" si="5"/>
        <v/>
      </c>
      <c r="AC33" s="317"/>
      <c r="AD33" s="642"/>
      <c r="AE33" s="643"/>
      <c r="AF33" s="643"/>
      <c r="AG33" s="643"/>
      <c r="AH33" s="643"/>
      <c r="AI33" s="643"/>
      <c r="AJ33" s="644"/>
      <c r="AK33" s="279"/>
      <c r="AL33" s="264"/>
      <c r="AM33" s="264"/>
      <c r="AN33" s="264"/>
      <c r="AO33" s="264"/>
      <c r="AP33" s="264"/>
      <c r="AQ33" s="264"/>
      <c r="AR33" s="264"/>
      <c r="AS33" s="264"/>
      <c r="AT33" s="264"/>
      <c r="AU33" s="264"/>
    </row>
    <row r="34" spans="2:47" s="27" customFormat="1" x14ac:dyDescent="0.3">
      <c r="B34" s="106"/>
      <c r="C34" s="106"/>
      <c r="D34" s="26"/>
      <c r="E34" s="26"/>
      <c r="F34" s="39"/>
      <c r="G34" s="26"/>
      <c r="H34" s="26"/>
      <c r="I34" s="26"/>
      <c r="J34" s="26"/>
      <c r="K34" s="26"/>
      <c r="L34" s="26"/>
      <c r="M34" s="26"/>
      <c r="O34" s="106"/>
      <c r="P34" s="106"/>
      <c r="Q34" s="106"/>
      <c r="R34" s="106"/>
      <c r="S34" s="106"/>
      <c r="T34" s="106"/>
      <c r="U34" s="106"/>
      <c r="V34" s="106"/>
      <c r="W34" s="106"/>
      <c r="X34" s="158"/>
      <c r="Y34" s="106"/>
      <c r="Z34" s="106"/>
      <c r="AA34" s="26"/>
      <c r="AB34" s="26"/>
      <c r="AC34" s="39"/>
      <c r="AD34" s="26"/>
      <c r="AE34" s="26"/>
      <c r="AF34" s="26"/>
      <c r="AG34" s="26"/>
      <c r="AH34" s="26"/>
      <c r="AI34" s="26"/>
      <c r="AJ34" s="26"/>
      <c r="AL34" s="106"/>
      <c r="AM34" s="106"/>
      <c r="AN34" s="106"/>
      <c r="AO34" s="106"/>
      <c r="AP34" s="106"/>
      <c r="AQ34" s="106"/>
      <c r="AR34" s="106"/>
      <c r="AS34" s="106"/>
      <c r="AT34" s="106"/>
      <c r="AU34" s="106"/>
    </row>
    <row r="35" spans="2:47" ht="17.25" thickBot="1" x14ac:dyDescent="0.35">
      <c r="D35" s="40"/>
      <c r="E35" s="40"/>
      <c r="F35" s="40"/>
      <c r="G35" s="40"/>
      <c r="H35" s="40"/>
      <c r="I35" s="40"/>
      <c r="J35" s="40"/>
      <c r="K35" s="40"/>
      <c r="L35" s="40"/>
      <c r="M35" s="40"/>
      <c r="N35" s="40"/>
      <c r="X35" s="159"/>
      <c r="AA35" s="50"/>
      <c r="AB35" s="50"/>
      <c r="AC35" s="50"/>
      <c r="AD35" s="50"/>
      <c r="AE35" s="50"/>
      <c r="AF35" s="50"/>
      <c r="AG35" s="50"/>
      <c r="AH35" s="50"/>
      <c r="AI35" s="50"/>
      <c r="AJ35" s="50"/>
      <c r="AK35" s="50"/>
    </row>
    <row r="36" spans="2:47" x14ac:dyDescent="0.3">
      <c r="D36" s="658"/>
      <c r="E36" s="658"/>
      <c r="F36" s="658"/>
      <c r="G36" s="658"/>
      <c r="H36" s="658"/>
      <c r="I36" s="658"/>
      <c r="J36" s="658"/>
      <c r="K36" s="658"/>
      <c r="L36" s="658"/>
      <c r="M36" s="658"/>
      <c r="N36" s="658"/>
      <c r="X36" s="159"/>
      <c r="AA36" s="666"/>
      <c r="AB36" s="666"/>
      <c r="AC36" s="666"/>
      <c r="AD36" s="666"/>
      <c r="AE36" s="666"/>
      <c r="AF36" s="666"/>
      <c r="AG36" s="666"/>
      <c r="AH36" s="666"/>
      <c r="AI36" s="666"/>
      <c r="AJ36" s="666"/>
      <c r="AK36" s="666"/>
    </row>
    <row r="37" spans="2:47" x14ac:dyDescent="0.3">
      <c r="E37" s="35" t="s">
        <v>194</v>
      </c>
      <c r="F37" s="41">
        <v>1</v>
      </c>
      <c r="G37" s="35" t="s">
        <v>195</v>
      </c>
      <c r="H37" s="35"/>
      <c r="I37" s="35"/>
      <c r="J37" s="326" t="s">
        <v>457</v>
      </c>
      <c r="K37" s="324"/>
      <c r="X37" s="159"/>
      <c r="AA37" s="36"/>
      <c r="AB37" s="48" t="s">
        <v>194</v>
      </c>
      <c r="AC37" s="51">
        <v>1</v>
      </c>
      <c r="AD37" s="48" t="s">
        <v>195</v>
      </c>
      <c r="AE37" s="48"/>
      <c r="AF37" s="48"/>
      <c r="AG37" s="326" t="s">
        <v>457</v>
      </c>
      <c r="AH37" s="386"/>
      <c r="AI37" s="36"/>
      <c r="AJ37" s="36"/>
      <c r="AK37" s="36"/>
    </row>
    <row r="38" spans="2:47" x14ac:dyDescent="0.3">
      <c r="E38" s="35" t="s">
        <v>196</v>
      </c>
      <c r="F38" s="42" t="s">
        <v>185</v>
      </c>
      <c r="G38" s="43" t="str">
        <f>IF(F38=O$4,P$4,IF(F38=O$5,P$5,IF(F38=O$6,P$6,IF(F38=O$7,P$7,IF(F38=O$8,P$8,"")))))</f>
        <v/>
      </c>
      <c r="H38" s="43"/>
      <c r="I38" s="43"/>
      <c r="J38" s="326" t="s">
        <v>458</v>
      </c>
      <c r="K38" s="324"/>
      <c r="L38" s="44"/>
      <c r="M38" s="44"/>
      <c r="N38" s="44"/>
      <c r="O38" s="113">
        <f>IF(F38="",0,1)</f>
        <v>0</v>
      </c>
      <c r="P38" s="113">
        <f>IF(E41="",0,1)</f>
        <v>0</v>
      </c>
      <c r="Q38" s="113">
        <f>IF(E42="",0,1)</f>
        <v>0</v>
      </c>
      <c r="R38" s="113">
        <f>IF(E43="",0,1)</f>
        <v>0</v>
      </c>
      <c r="S38" s="113">
        <f>IF(E44="",0,1)</f>
        <v>0</v>
      </c>
      <c r="T38" s="113">
        <f>IF(E45="",0,1)</f>
        <v>0</v>
      </c>
      <c r="U38" s="113">
        <f>IF(E46="",0,1)</f>
        <v>0</v>
      </c>
      <c r="V38" s="113">
        <f>IF(E47="",0,1)</f>
        <v>0</v>
      </c>
      <c r="W38" s="113">
        <f>IF(E48="",0,1)</f>
        <v>0</v>
      </c>
      <c r="X38" s="159"/>
      <c r="AA38" s="36"/>
      <c r="AB38" s="48" t="s">
        <v>196</v>
      </c>
      <c r="AC38" s="387" t="s">
        <v>185</v>
      </c>
      <c r="AD38" s="388" t="str">
        <f>IF(AC38=AL$4,AM$4,IF(AC38=AL$5,AM$5,IF(AC38=AL$6,AM$6,IF(AC38=AL$7,AM$7,IF(AC38=AL$8,AM$8,"")))))</f>
        <v/>
      </c>
      <c r="AE38" s="388"/>
      <c r="AF38" s="388"/>
      <c r="AG38" s="326" t="s">
        <v>458</v>
      </c>
      <c r="AH38" s="386"/>
      <c r="AI38" s="52"/>
      <c r="AJ38" s="52"/>
      <c r="AK38" s="52"/>
      <c r="AL38" s="113">
        <f>IF(AC38="",0,1)</f>
        <v>0</v>
      </c>
      <c r="AM38" s="113">
        <f>IF(AB41="",0,1)</f>
        <v>0</v>
      </c>
      <c r="AN38" s="113">
        <f>IF(AB42="",0,1)</f>
        <v>0</v>
      </c>
      <c r="AO38" s="113">
        <f>IF(AB43="",0,1)</f>
        <v>0</v>
      </c>
      <c r="AP38" s="113">
        <f>IF(AB44="",0,1)</f>
        <v>0</v>
      </c>
      <c r="AQ38" s="113">
        <f>IF(AB45="",0,1)</f>
        <v>0</v>
      </c>
      <c r="AR38" s="113">
        <f>IF(AB46="",0,1)</f>
        <v>0</v>
      </c>
      <c r="AS38" s="113">
        <f>IF(AB47="",0,1)</f>
        <v>0</v>
      </c>
      <c r="AT38" s="113">
        <f>IF(AB48="",0,1)</f>
        <v>0</v>
      </c>
      <c r="AU38" s="113">
        <f>IF(AB48="",0,1)</f>
        <v>0</v>
      </c>
    </row>
    <row r="39" spans="2:47" x14ac:dyDescent="0.3">
      <c r="G39" s="45"/>
      <c r="H39" s="45"/>
      <c r="I39" s="45"/>
      <c r="J39" s="45"/>
      <c r="K39" s="45"/>
      <c r="L39" s="45"/>
      <c r="M39" s="45"/>
      <c r="N39" s="45"/>
      <c r="X39" s="159"/>
      <c r="AA39" s="36"/>
      <c r="AB39" s="36"/>
      <c r="AC39" s="36"/>
      <c r="AD39" s="352"/>
      <c r="AE39" s="352"/>
      <c r="AF39" s="352"/>
      <c r="AG39" s="352"/>
      <c r="AH39" s="352"/>
      <c r="AI39" s="352"/>
      <c r="AJ39" s="352"/>
      <c r="AK39" s="352"/>
    </row>
    <row r="40" spans="2:47" x14ac:dyDescent="0.3">
      <c r="F40" s="35" t="s">
        <v>197</v>
      </c>
      <c r="G40" s="35" t="s">
        <v>198</v>
      </c>
      <c r="H40" s="35"/>
      <c r="I40" s="35"/>
      <c r="J40" s="35" t="s">
        <v>199</v>
      </c>
      <c r="K40" s="35"/>
      <c r="L40" s="35"/>
      <c r="M40" s="35"/>
      <c r="N40" s="35" t="s">
        <v>200</v>
      </c>
      <c r="X40" s="159"/>
      <c r="AA40" s="36"/>
      <c r="AB40" s="36"/>
      <c r="AC40" s="48" t="s">
        <v>197</v>
      </c>
      <c r="AD40" s="48" t="s">
        <v>198</v>
      </c>
      <c r="AE40" s="48"/>
      <c r="AF40" s="48"/>
      <c r="AG40" s="48" t="s">
        <v>199</v>
      </c>
      <c r="AH40" s="48"/>
      <c r="AI40" s="48"/>
      <c r="AJ40" s="48"/>
      <c r="AK40" s="48" t="s">
        <v>200</v>
      </c>
    </row>
    <row r="41" spans="2:47" ht="15" customHeight="1" x14ac:dyDescent="0.3">
      <c r="E41" s="46" t="str">
        <f>IF(G38="","",IF(N41&gt;0,IF(N41&lt;=G38,"X",""),""))</f>
        <v/>
      </c>
      <c r="F41" s="317" t="str">
        <f>IF($F$26="","",$F$26)</f>
        <v>Grocery Stores</v>
      </c>
      <c r="G41" s="655"/>
      <c r="H41" s="656"/>
      <c r="I41" s="657"/>
      <c r="J41" s="655"/>
      <c r="K41" s="656"/>
      <c r="L41" s="656"/>
      <c r="M41" s="657"/>
      <c r="N41" s="47"/>
      <c r="X41" s="159"/>
      <c r="AA41" s="36"/>
      <c r="AB41" s="389" t="str">
        <f>IF(AD38="","",IF(AK41&gt;0,IF(AK41&lt;=AD38,"X",""),""))</f>
        <v/>
      </c>
      <c r="AC41" s="349" t="str">
        <f>IF($F$26="","",$F$26)</f>
        <v>Grocery Stores</v>
      </c>
      <c r="AD41" s="650"/>
      <c r="AE41" s="651"/>
      <c r="AF41" s="652"/>
      <c r="AG41" s="650"/>
      <c r="AH41" s="651"/>
      <c r="AI41" s="651"/>
      <c r="AJ41" s="652"/>
      <c r="AK41" s="390"/>
    </row>
    <row r="42" spans="2:47" ht="15" customHeight="1" x14ac:dyDescent="0.3">
      <c r="E42" s="46" t="str">
        <f>IF(G38="","",IF(N42&gt;0,IF(N42&lt;=G38,"X",""),""))</f>
        <v/>
      </c>
      <c r="F42" s="317" t="str">
        <f>IF($F$27="","",$F$27)</f>
        <v>Education</v>
      </c>
      <c r="G42" s="655"/>
      <c r="H42" s="656"/>
      <c r="I42" s="657"/>
      <c r="J42" s="655"/>
      <c r="K42" s="656"/>
      <c r="L42" s="656"/>
      <c r="M42" s="657"/>
      <c r="N42" s="47"/>
      <c r="X42" s="159"/>
      <c r="AA42" s="36"/>
      <c r="AB42" s="389" t="str">
        <f>IF(AD38="","",IF(AK42&gt;0,IF(AK42&lt;=AD38,"X",""),""))</f>
        <v/>
      </c>
      <c r="AC42" s="349" t="str">
        <f>IF($F$27="","",$F$27)</f>
        <v>Education</v>
      </c>
      <c r="AD42" s="650"/>
      <c r="AE42" s="651"/>
      <c r="AF42" s="652"/>
      <c r="AG42" s="650"/>
      <c r="AH42" s="651"/>
      <c r="AI42" s="651"/>
      <c r="AJ42" s="652"/>
      <c r="AK42" s="390"/>
    </row>
    <row r="43" spans="2:47" ht="15" customHeight="1" x14ac:dyDescent="0.3">
      <c r="E43" s="46" t="str">
        <f>IF(G38="","",IF(N43&gt;0,IF(N43&lt;=G38,"X",""),""))</f>
        <v/>
      </c>
      <c r="F43" s="317" t="str">
        <f>IF($F$28="","",$F$28)</f>
        <v>Recreation</v>
      </c>
      <c r="G43" s="655"/>
      <c r="H43" s="656"/>
      <c r="I43" s="657"/>
      <c r="J43" s="655"/>
      <c r="K43" s="656"/>
      <c r="L43" s="656"/>
      <c r="M43" s="657"/>
      <c r="N43" s="47"/>
      <c r="X43" s="159"/>
      <c r="AA43" s="36"/>
      <c r="AB43" s="389" t="str">
        <f>IF(AD38="","",IF(AK43&gt;0,IF(AK43&lt;=AD38,"X",""),""))</f>
        <v/>
      </c>
      <c r="AC43" s="349" t="str">
        <f>IF($F$28="","",$F$28)</f>
        <v>Recreation</v>
      </c>
      <c r="AD43" s="650"/>
      <c r="AE43" s="651"/>
      <c r="AF43" s="652"/>
      <c r="AG43" s="650"/>
      <c r="AH43" s="651"/>
      <c r="AI43" s="651"/>
      <c r="AJ43" s="652"/>
      <c r="AK43" s="390"/>
    </row>
    <row r="44" spans="2:47" ht="15" customHeight="1" x14ac:dyDescent="0.3">
      <c r="E44" s="46" t="str">
        <f>IF(G38="","",IF(N44&gt;0,IF(N44&lt;=G38,"X",""),""))</f>
        <v/>
      </c>
      <c r="F44" s="317" t="str">
        <f>IF($F$29="","",$F$29)</f>
        <v>Health Services</v>
      </c>
      <c r="G44" s="655"/>
      <c r="H44" s="656"/>
      <c r="I44" s="657"/>
      <c r="J44" s="655"/>
      <c r="K44" s="656"/>
      <c r="L44" s="656"/>
      <c r="M44" s="657"/>
      <c r="N44" s="47"/>
      <c r="X44" s="159"/>
      <c r="AA44" s="36"/>
      <c r="AB44" s="389" t="str">
        <f>IF(AD38="","",IF(AK44&gt;0,IF(AK44&lt;=AD38,"X",""),""))</f>
        <v/>
      </c>
      <c r="AC44" s="349" t="str">
        <f>IF($F$29="","",$F$29)</f>
        <v>Health Services</v>
      </c>
      <c r="AD44" s="650"/>
      <c r="AE44" s="651"/>
      <c r="AF44" s="652"/>
      <c r="AG44" s="650"/>
      <c r="AH44" s="651"/>
      <c r="AI44" s="651"/>
      <c r="AJ44" s="652"/>
      <c r="AK44" s="390"/>
    </row>
    <row r="45" spans="2:47" ht="15" customHeight="1" x14ac:dyDescent="0.3">
      <c r="E45" s="46" t="str">
        <f>IF(G38="","",IF(N45&gt;0,IF(N45&lt;=G38,"X",""),""))</f>
        <v/>
      </c>
      <c r="F45" s="317" t="str">
        <f>IF($F$30="","",$F$30)</f>
        <v>Social Services</v>
      </c>
      <c r="G45" s="655"/>
      <c r="H45" s="656"/>
      <c r="I45" s="657"/>
      <c r="J45" s="655"/>
      <c r="K45" s="656"/>
      <c r="L45" s="656"/>
      <c r="M45" s="657"/>
      <c r="N45" s="47"/>
      <c r="X45" s="159"/>
      <c r="AA45" s="36"/>
      <c r="AB45" s="389" t="str">
        <f>IF(AD38="","",IF(AK45&gt;0,IF(AK45&lt;=AD38,"X",""),""))</f>
        <v/>
      </c>
      <c r="AC45" s="349" t="str">
        <f>IF($F$30="","",$F$30)</f>
        <v>Social Services</v>
      </c>
      <c r="AD45" s="650"/>
      <c r="AE45" s="651"/>
      <c r="AF45" s="652"/>
      <c r="AG45" s="650"/>
      <c r="AH45" s="651"/>
      <c r="AI45" s="651"/>
      <c r="AJ45" s="652"/>
      <c r="AK45" s="390"/>
    </row>
    <row r="46" spans="2:47" ht="15" hidden="1" customHeight="1" x14ac:dyDescent="0.3">
      <c r="E46" s="46" t="str">
        <f>IF(G38="","",IF(N46&gt;0,IF(N46&lt;=G38,"X",""),""))</f>
        <v/>
      </c>
      <c r="F46" s="317" t="str">
        <f>IF($F$31="","",$F$31)</f>
        <v/>
      </c>
      <c r="G46" s="655"/>
      <c r="H46" s="656"/>
      <c r="I46" s="657"/>
      <c r="J46" s="655"/>
      <c r="K46" s="656"/>
      <c r="L46" s="656"/>
      <c r="M46" s="657"/>
      <c r="N46" s="47"/>
      <c r="X46" s="159"/>
      <c r="AA46" s="36"/>
      <c r="AB46" s="389" t="str">
        <f>IF(AD38="","",IF(AK46&gt;0,IF(AK46&lt;=AD38,"X",""),""))</f>
        <v/>
      </c>
      <c r="AC46" s="349" t="str">
        <f>IF($F$31="","",$F$31)</f>
        <v/>
      </c>
      <c r="AD46" s="650"/>
      <c r="AE46" s="651"/>
      <c r="AF46" s="652"/>
      <c r="AG46" s="650"/>
      <c r="AH46" s="651"/>
      <c r="AI46" s="651"/>
      <c r="AJ46" s="652"/>
      <c r="AK46" s="390"/>
    </row>
    <row r="47" spans="2:47" ht="15" hidden="1" customHeight="1" x14ac:dyDescent="0.3">
      <c r="E47" s="46" t="str">
        <f>IF(G38="","",IF(N47&gt;0,IF(N47&lt;=G38,"X",""),""))</f>
        <v/>
      </c>
      <c r="F47" s="317" t="str">
        <f>IF($F$32="","",$F$32)</f>
        <v/>
      </c>
      <c r="G47" s="655"/>
      <c r="H47" s="656"/>
      <c r="I47" s="657"/>
      <c r="J47" s="655"/>
      <c r="K47" s="656"/>
      <c r="L47" s="656"/>
      <c r="M47" s="657"/>
      <c r="N47" s="47"/>
      <c r="X47" s="159"/>
      <c r="AA47" s="36"/>
      <c r="AB47" s="389" t="str">
        <f>IF(AD38="","",IF(AK47&gt;0,IF(AK47&lt;=AD38,"X",""),""))</f>
        <v/>
      </c>
      <c r="AC47" s="349" t="str">
        <f>IF($F$32="","",$F$32)</f>
        <v/>
      </c>
      <c r="AD47" s="650"/>
      <c r="AE47" s="651"/>
      <c r="AF47" s="652"/>
      <c r="AG47" s="650"/>
      <c r="AH47" s="651"/>
      <c r="AI47" s="651"/>
      <c r="AJ47" s="652"/>
      <c r="AK47" s="390"/>
    </row>
    <row r="48" spans="2:47" ht="15" hidden="1" customHeight="1" x14ac:dyDescent="0.3">
      <c r="E48" s="46" t="str">
        <f>IF(G38="","",IF(N48&gt;0,IF(N48&lt;=G38,"X",""),""))</f>
        <v/>
      </c>
      <c r="F48" s="317" t="str">
        <f>IF($F$33="","",$F$33)</f>
        <v/>
      </c>
      <c r="G48" s="655"/>
      <c r="H48" s="656"/>
      <c r="I48" s="657"/>
      <c r="J48" s="655"/>
      <c r="K48" s="656"/>
      <c r="L48" s="656"/>
      <c r="M48" s="657"/>
      <c r="N48" s="47"/>
      <c r="X48" s="159"/>
      <c r="AA48" s="36"/>
      <c r="AB48" s="389" t="str">
        <f>IF(AD38="","",IF(AK48&gt;0,IF(AK48&lt;=AD38,"X",""),""))</f>
        <v/>
      </c>
      <c r="AC48" s="349" t="str">
        <f>IF($F$33="","",$F$33)</f>
        <v/>
      </c>
      <c r="AD48" s="650"/>
      <c r="AE48" s="651"/>
      <c r="AF48" s="652"/>
      <c r="AG48" s="650"/>
      <c r="AH48" s="651"/>
      <c r="AI48" s="651"/>
      <c r="AJ48" s="652"/>
      <c r="AK48" s="390"/>
    </row>
    <row r="49" spans="4:47" ht="17.25" thickBot="1" x14ac:dyDescent="0.35">
      <c r="D49" s="40"/>
      <c r="E49" s="40"/>
      <c r="F49" s="40"/>
      <c r="G49" s="40"/>
      <c r="H49" s="40"/>
      <c r="I49" s="40"/>
      <c r="J49" s="40"/>
      <c r="K49" s="40"/>
      <c r="L49" s="40"/>
      <c r="M49" s="40"/>
      <c r="N49" s="40"/>
      <c r="X49" s="159"/>
      <c r="AA49" s="50"/>
      <c r="AB49" s="50"/>
      <c r="AC49" s="50"/>
      <c r="AD49" s="50"/>
      <c r="AE49" s="50"/>
      <c r="AF49" s="50"/>
      <c r="AG49" s="50"/>
      <c r="AH49" s="50"/>
      <c r="AI49" s="50"/>
      <c r="AJ49" s="50"/>
      <c r="AK49" s="50"/>
    </row>
    <row r="50" spans="4:47" x14ac:dyDescent="0.3">
      <c r="D50" s="645"/>
      <c r="E50" s="645"/>
      <c r="F50" s="645"/>
      <c r="G50" s="645"/>
      <c r="H50" s="645"/>
      <c r="I50" s="645"/>
      <c r="J50" s="645"/>
      <c r="K50" s="645"/>
      <c r="L50" s="645"/>
      <c r="M50" s="645"/>
      <c r="N50" s="645"/>
      <c r="X50" s="159"/>
      <c r="AA50" s="649"/>
      <c r="AB50" s="649"/>
      <c r="AC50" s="649"/>
      <c r="AD50" s="649"/>
      <c r="AE50" s="649"/>
      <c r="AF50" s="649"/>
      <c r="AG50" s="649"/>
      <c r="AH50" s="649"/>
      <c r="AI50" s="649"/>
      <c r="AJ50" s="649"/>
      <c r="AK50" s="649"/>
    </row>
    <row r="51" spans="4:47" x14ac:dyDescent="0.3">
      <c r="E51" s="35" t="s">
        <v>194</v>
      </c>
      <c r="F51" s="41">
        <f>F37+1</f>
        <v>2</v>
      </c>
      <c r="G51" s="35" t="s">
        <v>195</v>
      </c>
      <c r="H51" s="35"/>
      <c r="I51" s="35"/>
      <c r="J51" s="326" t="s">
        <v>457</v>
      </c>
      <c r="K51" s="324"/>
      <c r="X51" s="159"/>
      <c r="AB51" s="35" t="s">
        <v>194</v>
      </c>
      <c r="AC51" s="41">
        <f>AC37+1</f>
        <v>2</v>
      </c>
      <c r="AD51" s="35" t="s">
        <v>195</v>
      </c>
      <c r="AE51" s="35"/>
      <c r="AF51" s="35"/>
      <c r="AG51" s="326" t="s">
        <v>457</v>
      </c>
      <c r="AH51" s="324"/>
    </row>
    <row r="52" spans="4:47" x14ac:dyDescent="0.3">
      <c r="E52" s="35" t="s">
        <v>196</v>
      </c>
      <c r="F52" s="267" t="s">
        <v>185</v>
      </c>
      <c r="G52" s="43" t="str">
        <f>IF(F52=O$4,P$4,IF(F52=O$5,P$5,IF(F52=O$6,P$6,IF(F52=O$7,P$7,IF(F52=O$8,P$8,"")))))</f>
        <v/>
      </c>
      <c r="H52" s="43"/>
      <c r="I52" s="43"/>
      <c r="J52" s="326" t="s">
        <v>458</v>
      </c>
      <c r="K52" s="324"/>
      <c r="L52" s="44"/>
      <c r="M52" s="44"/>
      <c r="N52" s="44"/>
      <c r="O52" s="113">
        <f>IF(F52="",0,1)</f>
        <v>0</v>
      </c>
      <c r="P52" s="113">
        <f>IF(E55="",0,1)</f>
        <v>0</v>
      </c>
      <c r="Q52" s="113">
        <f>IF(E56="",0,1)</f>
        <v>0</v>
      </c>
      <c r="R52" s="113">
        <f>IF(E57="",0,1)</f>
        <v>0</v>
      </c>
      <c r="S52" s="113">
        <f>IF(E58="",0,1)</f>
        <v>0</v>
      </c>
      <c r="T52" s="113">
        <f>IF(E59="",0,1)</f>
        <v>0</v>
      </c>
      <c r="U52" s="113">
        <f>IF(E60="",0,1)</f>
        <v>0</v>
      </c>
      <c r="V52" s="113">
        <f>IF(E61="",0,1)</f>
        <v>0</v>
      </c>
      <c r="W52" s="113">
        <f>IF(E62="",0,1)</f>
        <v>0</v>
      </c>
      <c r="X52" s="159"/>
      <c r="AB52" s="35" t="s">
        <v>196</v>
      </c>
      <c r="AC52" s="267"/>
      <c r="AD52" s="43" t="str">
        <f>IF(AC52=AL$4,AM$4,IF(AC52=AL$5,AM$5,IF(AC52=AL$6,AM$6,IF(AC52=AL$7,AM$7,IF(AC52=AL$8,AM$8,"")))))</f>
        <v/>
      </c>
      <c r="AE52" s="43"/>
      <c r="AF52" s="43"/>
      <c r="AG52" s="326" t="s">
        <v>458</v>
      </c>
      <c r="AH52" s="324"/>
      <c r="AI52" s="44"/>
      <c r="AJ52" s="44"/>
      <c r="AK52" s="44"/>
      <c r="AL52" s="113">
        <f>IF(AC52="",0,1)</f>
        <v>0</v>
      </c>
      <c r="AM52" s="113">
        <f>IF(AB55="",0,1)</f>
        <v>0</v>
      </c>
      <c r="AN52" s="113">
        <f>IF(AB56="",0,1)</f>
        <v>0</v>
      </c>
      <c r="AO52" s="113">
        <f>IF(AB57="",0,1)</f>
        <v>0</v>
      </c>
      <c r="AP52" s="113">
        <f>IF(AB58="",0,1)</f>
        <v>0</v>
      </c>
      <c r="AQ52" s="113">
        <f>IF(AB59="",0,1)</f>
        <v>0</v>
      </c>
      <c r="AR52" s="113" t="e">
        <f>IF(#REF!="",0,1)</f>
        <v>#REF!</v>
      </c>
      <c r="AS52" s="113" t="e">
        <f>IF(#REF!="",0,1)</f>
        <v>#REF!</v>
      </c>
      <c r="AT52" s="113" t="e">
        <f>IF(#REF!="",0,1)</f>
        <v>#REF!</v>
      </c>
      <c r="AU52" s="113" t="e">
        <f>IF(#REF!="",0,1)</f>
        <v>#REF!</v>
      </c>
    </row>
    <row r="53" spans="4:47" x14ac:dyDescent="0.3">
      <c r="G53" s="82"/>
      <c r="H53" s="82"/>
      <c r="I53" s="82"/>
      <c r="J53" s="82"/>
      <c r="K53" s="82"/>
      <c r="L53" s="82"/>
      <c r="M53" s="82"/>
      <c r="N53" s="82"/>
      <c r="X53" s="159"/>
      <c r="AD53" s="318"/>
      <c r="AE53" s="318"/>
      <c r="AF53" s="318"/>
      <c r="AG53" s="318"/>
      <c r="AH53" s="318"/>
      <c r="AI53" s="318"/>
      <c r="AJ53" s="318"/>
      <c r="AK53" s="318"/>
    </row>
    <row r="54" spans="4:47" x14ac:dyDescent="0.3">
      <c r="F54" s="35" t="s">
        <v>197</v>
      </c>
      <c r="G54" s="35" t="s">
        <v>198</v>
      </c>
      <c r="H54" s="35"/>
      <c r="I54" s="35"/>
      <c r="J54" s="35" t="s">
        <v>199</v>
      </c>
      <c r="K54" s="35"/>
      <c r="L54" s="35"/>
      <c r="M54" s="35"/>
      <c r="N54" s="35" t="s">
        <v>200</v>
      </c>
      <c r="X54" s="159"/>
      <c r="AC54" s="35" t="s">
        <v>197</v>
      </c>
      <c r="AD54" s="35" t="s">
        <v>198</v>
      </c>
      <c r="AE54" s="35"/>
      <c r="AF54" s="35"/>
      <c r="AG54" s="35" t="s">
        <v>199</v>
      </c>
      <c r="AH54" s="35"/>
      <c r="AI54" s="35"/>
      <c r="AJ54" s="35"/>
      <c r="AK54" s="35" t="s">
        <v>200</v>
      </c>
    </row>
    <row r="55" spans="4:47" ht="15" customHeight="1" x14ac:dyDescent="0.3">
      <c r="E55" s="46" t="str">
        <f>IF(G52="","",IF(N55&gt;0,IF(N55&lt;=G52,"X",""),""))</f>
        <v/>
      </c>
      <c r="F55" s="317" t="str">
        <f>IF($F$26="","",$F$26)</f>
        <v>Grocery Stores</v>
      </c>
      <c r="G55" s="646"/>
      <c r="H55" s="647"/>
      <c r="I55" s="648"/>
      <c r="J55" s="646"/>
      <c r="K55" s="647"/>
      <c r="L55" s="647"/>
      <c r="M55" s="648"/>
      <c r="N55" s="122"/>
      <c r="X55" s="159"/>
      <c r="AB55" s="46" t="str">
        <f>IF(AD52="","",IF(AK55&gt;0,IF(AK55&lt;=AD52,"X",""),""))</f>
        <v/>
      </c>
      <c r="AC55" s="317" t="str">
        <f>IF($F$26="","",$F$26)</f>
        <v>Grocery Stores</v>
      </c>
      <c r="AD55" s="646"/>
      <c r="AE55" s="647"/>
      <c r="AF55" s="648"/>
      <c r="AG55" s="646"/>
      <c r="AH55" s="647"/>
      <c r="AI55" s="647"/>
      <c r="AJ55" s="648"/>
      <c r="AK55" s="122"/>
    </row>
    <row r="56" spans="4:47" ht="15" customHeight="1" x14ac:dyDescent="0.3">
      <c r="E56" s="46" t="str">
        <f>IF(G52="","",IF(N56&gt;0,IF(N56&lt;=G52,"X",""),""))</f>
        <v/>
      </c>
      <c r="F56" s="317" t="str">
        <f>IF($F$27="","",$F$27)</f>
        <v>Education</v>
      </c>
      <c r="G56" s="646"/>
      <c r="H56" s="647"/>
      <c r="I56" s="648"/>
      <c r="J56" s="646"/>
      <c r="K56" s="647"/>
      <c r="L56" s="647"/>
      <c r="M56" s="648"/>
      <c r="N56" s="122"/>
      <c r="X56" s="159"/>
      <c r="AB56" s="46" t="str">
        <f>IF(AD52="","",IF(AK56&gt;0,IF(AK56&lt;=AD52,"X",""),""))</f>
        <v/>
      </c>
      <c r="AC56" s="317" t="str">
        <f>IF($F$27="","",$F$27)</f>
        <v>Education</v>
      </c>
      <c r="AD56" s="646"/>
      <c r="AE56" s="647"/>
      <c r="AF56" s="648"/>
      <c r="AG56" s="646"/>
      <c r="AH56" s="647"/>
      <c r="AI56" s="647"/>
      <c r="AJ56" s="648"/>
      <c r="AK56" s="122"/>
    </row>
    <row r="57" spans="4:47" ht="15" customHeight="1" x14ac:dyDescent="0.3">
      <c r="E57" s="46" t="str">
        <f>IF(G52="","",IF(N57&gt;0,IF(N57&lt;=G52,"X",""),""))</f>
        <v/>
      </c>
      <c r="F57" s="317" t="str">
        <f>IF($F$28="","",$F$28)</f>
        <v>Recreation</v>
      </c>
      <c r="G57" s="646"/>
      <c r="H57" s="647"/>
      <c r="I57" s="648"/>
      <c r="J57" s="646"/>
      <c r="K57" s="647"/>
      <c r="L57" s="647"/>
      <c r="M57" s="648"/>
      <c r="N57" s="122"/>
      <c r="X57" s="159"/>
      <c r="AB57" s="46" t="str">
        <f>IF(AD52="","",IF(AK57&gt;0,IF(AK57&lt;=AD52,"X",""),""))</f>
        <v/>
      </c>
      <c r="AC57" s="317" t="str">
        <f>IF($F$28="","",$F$28)</f>
        <v>Recreation</v>
      </c>
      <c r="AD57" s="646"/>
      <c r="AE57" s="647"/>
      <c r="AF57" s="648"/>
      <c r="AG57" s="646"/>
      <c r="AH57" s="647"/>
      <c r="AI57" s="647"/>
      <c r="AJ57" s="648"/>
      <c r="AK57" s="122"/>
    </row>
    <row r="58" spans="4:47" ht="15" customHeight="1" x14ac:dyDescent="0.3">
      <c r="E58" s="46" t="str">
        <f>IF(G52="","",IF(N58&gt;0,IF(N58&lt;=G52,"X",""),""))</f>
        <v/>
      </c>
      <c r="F58" s="317" t="str">
        <f>IF($F$29="","",$F$29)</f>
        <v>Health Services</v>
      </c>
      <c r="G58" s="646"/>
      <c r="H58" s="647"/>
      <c r="I58" s="648"/>
      <c r="J58" s="646"/>
      <c r="K58" s="647"/>
      <c r="L58" s="647"/>
      <c r="M58" s="648"/>
      <c r="N58" s="122"/>
      <c r="X58" s="159"/>
      <c r="AB58" s="46" t="str">
        <f>IF(AD52="","",IF(AK58&gt;0,IF(AK58&lt;=AD52,"X",""),""))</f>
        <v/>
      </c>
      <c r="AC58" s="317" t="str">
        <f>IF($F$29="","",$F$29)</f>
        <v>Health Services</v>
      </c>
      <c r="AD58" s="646"/>
      <c r="AE58" s="647"/>
      <c r="AF58" s="648"/>
      <c r="AG58" s="646"/>
      <c r="AH58" s="647"/>
      <c r="AI58" s="647"/>
      <c r="AJ58" s="648"/>
      <c r="AK58" s="122"/>
    </row>
    <row r="59" spans="4:47" ht="15" customHeight="1" x14ac:dyDescent="0.3">
      <c r="E59" s="46" t="str">
        <f>IF(G52="","",IF(N59&gt;0,IF(N59&lt;=G52,"X",""),""))</f>
        <v/>
      </c>
      <c r="F59" s="317" t="str">
        <f>IF($F$30="","",$F$30)</f>
        <v>Social Services</v>
      </c>
      <c r="G59" s="646"/>
      <c r="H59" s="647"/>
      <c r="I59" s="648"/>
      <c r="J59" s="646"/>
      <c r="K59" s="647"/>
      <c r="L59" s="647"/>
      <c r="M59" s="648"/>
      <c r="N59" s="122"/>
      <c r="X59" s="159"/>
      <c r="AB59" s="46" t="str">
        <f>IF(AD52="","",IF(AK59&gt;0,IF(AK59&lt;=AD52,"X",""),""))</f>
        <v/>
      </c>
      <c r="AC59" s="317" t="str">
        <f>IF($F$30="","",$F$30)</f>
        <v>Social Services</v>
      </c>
      <c r="AD59" s="646"/>
      <c r="AE59" s="647"/>
      <c r="AF59" s="648"/>
      <c r="AG59" s="646"/>
      <c r="AH59" s="647"/>
      <c r="AI59" s="647"/>
      <c r="AJ59" s="648"/>
      <c r="AK59" s="122"/>
    </row>
    <row r="60" spans="4:47" ht="15" hidden="1" customHeight="1" x14ac:dyDescent="0.3">
      <c r="E60" s="46" t="str">
        <f>IF(G52="","",IF(N60&gt;0,IF(N60&lt;=G52,"X",""),""))</f>
        <v/>
      </c>
      <c r="F60" s="416" t="str">
        <f>IF($F$31="","",$F$31)</f>
        <v/>
      </c>
      <c r="G60" s="646"/>
      <c r="H60" s="647"/>
      <c r="I60" s="648"/>
      <c r="J60" s="646"/>
      <c r="K60" s="647"/>
      <c r="L60" s="647"/>
      <c r="M60" s="648"/>
      <c r="N60" s="122"/>
      <c r="X60" s="159"/>
      <c r="AB60" s="46" t="str">
        <f>IF(AD52="","",IF(AK60&gt;0,IF(AK60&lt;=AD52,"X",""),""))</f>
        <v/>
      </c>
      <c r="AC60" s="416" t="str">
        <f>IF($F$31="","",$F$31)</f>
        <v/>
      </c>
      <c r="AD60" s="646"/>
      <c r="AE60" s="647"/>
      <c r="AF60" s="648"/>
      <c r="AG60" s="646"/>
      <c r="AH60" s="647"/>
      <c r="AI60" s="647"/>
      <c r="AJ60" s="648"/>
      <c r="AK60" s="122"/>
    </row>
    <row r="61" spans="4:47" ht="15" hidden="1" customHeight="1" x14ac:dyDescent="0.3">
      <c r="E61" s="46" t="str">
        <f>IF(G52="","",IF(N61&gt;0,IF(N61&lt;=G52,"X",""),""))</f>
        <v/>
      </c>
      <c r="F61" s="416" t="str">
        <f>IF($F$32="","",$F$32)</f>
        <v/>
      </c>
      <c r="G61" s="646"/>
      <c r="H61" s="647"/>
      <c r="I61" s="648"/>
      <c r="J61" s="646"/>
      <c r="K61" s="647"/>
      <c r="L61" s="647"/>
      <c r="M61" s="648"/>
      <c r="N61" s="122"/>
      <c r="X61" s="159"/>
      <c r="AB61" s="46" t="str">
        <f>IF(AD52="","",IF(AK61&gt;0,IF(AK61&lt;=AD52,"X",""),""))</f>
        <v/>
      </c>
      <c r="AC61" s="416" t="str">
        <f>IF($F$32="","",$F$32)</f>
        <v/>
      </c>
      <c r="AD61" s="646"/>
      <c r="AE61" s="647"/>
      <c r="AF61" s="648"/>
      <c r="AG61" s="646"/>
      <c r="AH61" s="647"/>
      <c r="AI61" s="647"/>
      <c r="AJ61" s="648"/>
      <c r="AK61" s="122"/>
    </row>
    <row r="62" spans="4:47" ht="15" hidden="1" customHeight="1" x14ac:dyDescent="0.3">
      <c r="E62" s="46" t="str">
        <f>IF(G52="","",IF(N62&gt;0,IF(N62&lt;=G52,"X",""),""))</f>
        <v/>
      </c>
      <c r="F62" s="416" t="str">
        <f>IF($F$33="","",$F$33)</f>
        <v/>
      </c>
      <c r="G62" s="646"/>
      <c r="H62" s="647"/>
      <c r="I62" s="648"/>
      <c r="J62" s="646"/>
      <c r="K62" s="647"/>
      <c r="L62" s="647"/>
      <c r="M62" s="648"/>
      <c r="N62" s="122"/>
      <c r="X62" s="159"/>
      <c r="AB62" s="46" t="str">
        <f>IF(AD52="","",IF(AK62&gt;0,IF(AK62&lt;=AD52,"X",""),""))</f>
        <v/>
      </c>
      <c r="AC62" s="416" t="str">
        <f>IF($F$33="","",$F$33)</f>
        <v/>
      </c>
      <c r="AD62" s="646"/>
      <c r="AE62" s="647"/>
      <c r="AF62" s="648"/>
      <c r="AG62" s="646"/>
      <c r="AH62" s="647"/>
      <c r="AI62" s="647"/>
      <c r="AJ62" s="648"/>
      <c r="AK62" s="122"/>
    </row>
    <row r="63" spans="4:47" ht="17.25" thickBot="1" x14ac:dyDescent="0.35">
      <c r="D63" s="40"/>
      <c r="E63" s="40"/>
      <c r="F63" s="40"/>
      <c r="G63" s="40"/>
      <c r="H63" s="40"/>
      <c r="I63" s="40"/>
      <c r="J63" s="40"/>
      <c r="K63" s="40"/>
      <c r="L63" s="40"/>
      <c r="M63" s="40"/>
      <c r="N63" s="40"/>
      <c r="X63" s="159"/>
      <c r="AA63" s="40"/>
      <c r="AB63" s="40"/>
      <c r="AC63" s="40"/>
      <c r="AD63" s="40"/>
      <c r="AE63" s="40"/>
      <c r="AF63" s="40"/>
      <c r="AG63" s="40"/>
      <c r="AH63" s="40"/>
      <c r="AI63" s="40"/>
      <c r="AJ63" s="40"/>
      <c r="AK63" s="40"/>
    </row>
    <row r="64" spans="4:47" x14ac:dyDescent="0.3">
      <c r="D64" s="645"/>
      <c r="E64" s="645"/>
      <c r="F64" s="645"/>
      <c r="G64" s="645"/>
      <c r="H64" s="645"/>
      <c r="I64" s="645"/>
      <c r="J64" s="645"/>
      <c r="K64" s="645"/>
      <c r="L64" s="645"/>
      <c r="M64" s="645"/>
      <c r="N64" s="645"/>
      <c r="X64" s="159"/>
      <c r="AA64" s="645"/>
      <c r="AB64" s="645"/>
      <c r="AC64" s="645"/>
      <c r="AD64" s="645"/>
      <c r="AE64" s="645"/>
      <c r="AF64" s="645"/>
      <c r="AG64" s="645"/>
      <c r="AH64" s="645"/>
      <c r="AI64" s="645"/>
      <c r="AJ64" s="645"/>
      <c r="AK64" s="645"/>
    </row>
    <row r="65" spans="4:47" x14ac:dyDescent="0.3">
      <c r="E65" s="35" t="s">
        <v>194</v>
      </c>
      <c r="F65" s="41">
        <f>F51+1</f>
        <v>3</v>
      </c>
      <c r="G65" s="35" t="s">
        <v>195</v>
      </c>
      <c r="H65" s="35"/>
      <c r="I65" s="35"/>
      <c r="J65" s="326" t="s">
        <v>457</v>
      </c>
      <c r="K65" s="324"/>
      <c r="X65" s="159"/>
      <c r="AB65" s="35" t="s">
        <v>194</v>
      </c>
      <c r="AC65" s="41">
        <f>AC51+1</f>
        <v>3</v>
      </c>
      <c r="AD65" s="35" t="s">
        <v>195</v>
      </c>
      <c r="AE65" s="35"/>
      <c r="AF65" s="35"/>
      <c r="AG65" s="326" t="s">
        <v>457</v>
      </c>
      <c r="AH65" s="324"/>
    </row>
    <row r="66" spans="4:47" x14ac:dyDescent="0.3">
      <c r="E66" s="35" t="s">
        <v>196</v>
      </c>
      <c r="F66" s="267"/>
      <c r="G66" s="43" t="str">
        <f>IF(F66=O$4,P$4,IF(F66=O$5,P$5,IF(F66=O$6,P$6,IF(F66=O$7,P$7,IF(F66=O$8,P$8,"")))))</f>
        <v/>
      </c>
      <c r="H66" s="43"/>
      <c r="I66" s="43"/>
      <c r="J66" s="326" t="s">
        <v>458</v>
      </c>
      <c r="K66" s="324"/>
      <c r="L66" s="44"/>
      <c r="M66" s="44"/>
      <c r="N66" s="44"/>
      <c r="O66" s="113">
        <f>IF(F66="",0,1)</f>
        <v>0</v>
      </c>
      <c r="P66" s="113">
        <f>IF(E69="",0,1)</f>
        <v>0</v>
      </c>
      <c r="Q66" s="113">
        <f>IF(E70="",0,1)</f>
        <v>0</v>
      </c>
      <c r="R66" s="113">
        <f>IF(E71="",0,1)</f>
        <v>0</v>
      </c>
      <c r="S66" s="113">
        <f>IF(E72="",0,1)</f>
        <v>0</v>
      </c>
      <c r="T66" s="113">
        <f>IF(E73="",0,1)</f>
        <v>0</v>
      </c>
      <c r="U66" s="113">
        <f>IF(E74="",0,1)</f>
        <v>0</v>
      </c>
      <c r="V66" s="113">
        <f>IF(E75="",0,1)</f>
        <v>0</v>
      </c>
      <c r="W66" s="113">
        <f>IF(E76="",0,1)</f>
        <v>0</v>
      </c>
      <c r="X66" s="159"/>
      <c r="AB66" s="35" t="s">
        <v>196</v>
      </c>
      <c r="AC66" s="267"/>
      <c r="AD66" s="43" t="str">
        <f>IF(AC66=AL$4,AM$4,IF(AC66=AL$5,AM$5,IF(AC66=AL$6,AM$6,IF(AC66=AL$7,AM$7,IF(AC66=AL$8,AM$8,"")))))</f>
        <v/>
      </c>
      <c r="AE66" s="43"/>
      <c r="AF66" s="43"/>
      <c r="AG66" s="326" t="s">
        <v>458</v>
      </c>
      <c r="AH66" s="324"/>
      <c r="AI66" s="44"/>
      <c r="AJ66" s="44"/>
      <c r="AK66" s="44"/>
      <c r="AL66" s="113">
        <f>IF(AC66="",0,1)</f>
        <v>0</v>
      </c>
      <c r="AM66" s="113">
        <f>IF(AB69="",0,1)</f>
        <v>0</v>
      </c>
      <c r="AN66" s="113">
        <f>IF(AB70="",0,1)</f>
        <v>0</v>
      </c>
      <c r="AO66" s="113">
        <f>IF(AB71="",0,1)</f>
        <v>0</v>
      </c>
      <c r="AP66" s="113">
        <f>IF(AB72="",0,1)</f>
        <v>0</v>
      </c>
      <c r="AQ66" s="113">
        <f>IF(AB73="",0,1)</f>
        <v>0</v>
      </c>
      <c r="AR66" s="113">
        <f>IF(AB74="",0,1)</f>
        <v>0</v>
      </c>
      <c r="AS66" s="113">
        <f>IF(AB75="",0,1)</f>
        <v>0</v>
      </c>
      <c r="AT66" s="113">
        <f>IF(AB76="",0,1)</f>
        <v>0</v>
      </c>
      <c r="AU66" s="113">
        <f>IF(AB76="",0,1)</f>
        <v>0</v>
      </c>
    </row>
    <row r="67" spans="4:47" x14ac:dyDescent="0.3">
      <c r="G67" s="82"/>
      <c r="H67" s="82"/>
      <c r="I67" s="82"/>
      <c r="J67" s="82"/>
      <c r="K67" s="82"/>
      <c r="L67" s="82"/>
      <c r="M67" s="82"/>
      <c r="N67" s="82"/>
      <c r="X67" s="159"/>
      <c r="AD67" s="318"/>
      <c r="AE67" s="318"/>
      <c r="AF67" s="318"/>
      <c r="AG67" s="318"/>
      <c r="AH67" s="318"/>
      <c r="AI67" s="318"/>
      <c r="AJ67" s="318"/>
      <c r="AK67" s="318"/>
    </row>
    <row r="68" spans="4:47" x14ac:dyDescent="0.3">
      <c r="F68" s="35" t="s">
        <v>197</v>
      </c>
      <c r="G68" s="35" t="s">
        <v>198</v>
      </c>
      <c r="H68" s="35"/>
      <c r="I68" s="35"/>
      <c r="J68" s="35" t="s">
        <v>199</v>
      </c>
      <c r="K68" s="35"/>
      <c r="L68" s="35"/>
      <c r="M68" s="35"/>
      <c r="N68" s="35" t="s">
        <v>200</v>
      </c>
      <c r="X68" s="159"/>
      <c r="AC68" s="35" t="s">
        <v>197</v>
      </c>
      <c r="AD68" s="35" t="s">
        <v>198</v>
      </c>
      <c r="AE68" s="35"/>
      <c r="AF68" s="35"/>
      <c r="AG68" s="35" t="s">
        <v>199</v>
      </c>
      <c r="AH68" s="35"/>
      <c r="AI68" s="35"/>
      <c r="AJ68" s="35"/>
      <c r="AK68" s="35" t="s">
        <v>200</v>
      </c>
    </row>
    <row r="69" spans="4:47" ht="15" customHeight="1" x14ac:dyDescent="0.3">
      <c r="E69" s="46" t="str">
        <f>IF(G66="","",IF(N69&gt;0,IF(N69&lt;=G66,"X",""),""))</f>
        <v/>
      </c>
      <c r="F69" s="317" t="str">
        <f>IF($F$26="","",$F$26)</f>
        <v>Grocery Stores</v>
      </c>
      <c r="G69" s="646"/>
      <c r="H69" s="647"/>
      <c r="I69" s="648"/>
      <c r="J69" s="646"/>
      <c r="K69" s="647"/>
      <c r="L69" s="647"/>
      <c r="M69" s="648"/>
      <c r="N69" s="122"/>
      <c r="X69" s="159"/>
      <c r="AB69" s="46" t="str">
        <f>IF(AD66="","",IF(AK69&gt;0,IF(AK69&lt;=AD66,"X",""),""))</f>
        <v/>
      </c>
      <c r="AC69" s="317" t="str">
        <f>IF($F$26="","",$F$26)</f>
        <v>Grocery Stores</v>
      </c>
      <c r="AD69" s="646"/>
      <c r="AE69" s="647"/>
      <c r="AF69" s="648"/>
      <c r="AG69" s="646"/>
      <c r="AH69" s="647"/>
      <c r="AI69" s="647"/>
      <c r="AJ69" s="648"/>
      <c r="AK69" s="122"/>
    </row>
    <row r="70" spans="4:47" ht="15" customHeight="1" x14ac:dyDescent="0.3">
      <c r="E70" s="46" t="str">
        <f>IF(G66="","",IF(N70&gt;0,IF(N70&lt;=G66,"X",""),""))</f>
        <v/>
      </c>
      <c r="F70" s="317" t="str">
        <f>IF($F$27="","",$F$27)</f>
        <v>Education</v>
      </c>
      <c r="G70" s="646"/>
      <c r="H70" s="647"/>
      <c r="I70" s="648"/>
      <c r="J70" s="646"/>
      <c r="K70" s="647"/>
      <c r="L70" s="647"/>
      <c r="M70" s="648"/>
      <c r="N70" s="122"/>
      <c r="X70" s="159"/>
      <c r="AB70" s="46" t="str">
        <f>IF(AD66="","",IF(AK70&gt;0,IF(AK70&lt;=AD66,"X",""),""))</f>
        <v/>
      </c>
      <c r="AC70" s="317" t="str">
        <f>IF($F$27="","",$F$27)</f>
        <v>Education</v>
      </c>
      <c r="AD70" s="646"/>
      <c r="AE70" s="647"/>
      <c r="AF70" s="648"/>
      <c r="AG70" s="646"/>
      <c r="AH70" s="647"/>
      <c r="AI70" s="647"/>
      <c r="AJ70" s="648"/>
      <c r="AK70" s="122"/>
    </row>
    <row r="71" spans="4:47" ht="15" customHeight="1" x14ac:dyDescent="0.3">
      <c r="E71" s="46" t="str">
        <f>IF(G66="","",IF(N71&gt;0,IF(N71&lt;=G66,"X",""),""))</f>
        <v/>
      </c>
      <c r="F71" s="317" t="str">
        <f>IF($F$28="","",$F$28)</f>
        <v>Recreation</v>
      </c>
      <c r="G71" s="646"/>
      <c r="H71" s="647"/>
      <c r="I71" s="648"/>
      <c r="J71" s="646"/>
      <c r="K71" s="647"/>
      <c r="L71" s="647"/>
      <c r="M71" s="648"/>
      <c r="N71" s="122"/>
      <c r="X71" s="159"/>
      <c r="AB71" s="46" t="str">
        <f>IF(AD66="","",IF(AK71&gt;0,IF(AK71&lt;=AD66,"X",""),""))</f>
        <v/>
      </c>
      <c r="AC71" s="317" t="str">
        <f>IF($F$28="","",$F$28)</f>
        <v>Recreation</v>
      </c>
      <c r="AD71" s="646"/>
      <c r="AE71" s="647"/>
      <c r="AF71" s="648"/>
      <c r="AG71" s="646"/>
      <c r="AH71" s="647"/>
      <c r="AI71" s="647"/>
      <c r="AJ71" s="648"/>
      <c r="AK71" s="122"/>
    </row>
    <row r="72" spans="4:47" ht="15" customHeight="1" x14ac:dyDescent="0.3">
      <c r="E72" s="46" t="str">
        <f>IF(G66="","",IF(N72&gt;0,IF(N72&lt;=G66,"X",""),""))</f>
        <v/>
      </c>
      <c r="F72" s="317" t="str">
        <f>IF($F$29="","",$F$29)</f>
        <v>Health Services</v>
      </c>
      <c r="G72" s="646"/>
      <c r="H72" s="647"/>
      <c r="I72" s="648"/>
      <c r="J72" s="646"/>
      <c r="K72" s="647"/>
      <c r="L72" s="647"/>
      <c r="M72" s="648"/>
      <c r="N72" s="122"/>
      <c r="X72" s="159"/>
      <c r="AB72" s="46" t="str">
        <f>IF(AD66="","",IF(AK72&gt;0,IF(AK72&lt;=AD66,"X",""),""))</f>
        <v/>
      </c>
      <c r="AC72" s="317" t="str">
        <f>IF($F$29="","",$F$29)</f>
        <v>Health Services</v>
      </c>
      <c r="AD72" s="646"/>
      <c r="AE72" s="647"/>
      <c r="AF72" s="648"/>
      <c r="AG72" s="646"/>
      <c r="AH72" s="647"/>
      <c r="AI72" s="647"/>
      <c r="AJ72" s="648"/>
      <c r="AK72" s="122"/>
    </row>
    <row r="73" spans="4:47" ht="15" customHeight="1" x14ac:dyDescent="0.3">
      <c r="E73" s="46" t="str">
        <f>IF(G66="","",IF(N73&gt;0,IF(N73&lt;=G66,"X",""),""))</f>
        <v/>
      </c>
      <c r="F73" s="317" t="str">
        <f>IF($F$30="","",$F$30)</f>
        <v>Social Services</v>
      </c>
      <c r="G73" s="646"/>
      <c r="H73" s="647"/>
      <c r="I73" s="648"/>
      <c r="J73" s="646"/>
      <c r="K73" s="647"/>
      <c r="L73" s="647"/>
      <c r="M73" s="648"/>
      <c r="N73" s="122"/>
      <c r="X73" s="159"/>
      <c r="AB73" s="46" t="str">
        <f>IF(AD66="","",IF(AK73&gt;0,IF(AK73&lt;=AD66,"X",""),""))</f>
        <v/>
      </c>
      <c r="AC73" s="317" t="str">
        <f>IF($F$30="","",$F$30)</f>
        <v>Social Services</v>
      </c>
      <c r="AD73" s="646"/>
      <c r="AE73" s="647"/>
      <c r="AF73" s="648"/>
      <c r="AG73" s="646"/>
      <c r="AH73" s="647"/>
      <c r="AI73" s="647"/>
      <c r="AJ73" s="648"/>
      <c r="AK73" s="122"/>
    </row>
    <row r="74" spans="4:47" ht="15" hidden="1" customHeight="1" x14ac:dyDescent="0.3">
      <c r="E74" s="46" t="str">
        <f>IF(G66="","",IF(N74&gt;0,IF(N74&lt;=G66,"X",""),""))</f>
        <v/>
      </c>
      <c r="F74" s="317" t="str">
        <f>IF($F$31="","",$F$31)</f>
        <v/>
      </c>
      <c r="G74" s="646"/>
      <c r="H74" s="647"/>
      <c r="I74" s="648"/>
      <c r="J74" s="646"/>
      <c r="K74" s="647"/>
      <c r="L74" s="647"/>
      <c r="M74" s="648"/>
      <c r="N74" s="122"/>
      <c r="X74" s="159"/>
      <c r="AB74" s="46" t="str">
        <f>IF(AD66="","",IF(AK74&gt;0,IF(AK74&lt;=AD66,"X",""),""))</f>
        <v/>
      </c>
      <c r="AC74" s="317" t="str">
        <f>IF($F$31="","",$F$31)</f>
        <v/>
      </c>
      <c r="AD74" s="646"/>
      <c r="AE74" s="647"/>
      <c r="AF74" s="648"/>
      <c r="AG74" s="646"/>
      <c r="AH74" s="647"/>
      <c r="AI74" s="647"/>
      <c r="AJ74" s="648"/>
      <c r="AK74" s="122"/>
    </row>
    <row r="75" spans="4:47" ht="15" hidden="1" customHeight="1" x14ac:dyDescent="0.3">
      <c r="E75" s="46" t="str">
        <f>IF(G66="","",IF(N75&gt;0,IF(N75&lt;=G66,"X",""),""))</f>
        <v/>
      </c>
      <c r="F75" s="317" t="str">
        <f>IF($F$32="","",$F$32)</f>
        <v/>
      </c>
      <c r="G75" s="646"/>
      <c r="H75" s="647"/>
      <c r="I75" s="648"/>
      <c r="J75" s="646"/>
      <c r="K75" s="647"/>
      <c r="L75" s="647"/>
      <c r="M75" s="648"/>
      <c r="N75" s="122"/>
      <c r="X75" s="159"/>
      <c r="AB75" s="46" t="str">
        <f>IF(AD66="","",IF(AK75&gt;0,IF(AK75&lt;=AD66,"X",""),""))</f>
        <v/>
      </c>
      <c r="AC75" s="317" t="str">
        <f>IF($F$32="","",$F$32)</f>
        <v/>
      </c>
      <c r="AD75" s="646"/>
      <c r="AE75" s="647"/>
      <c r="AF75" s="648"/>
      <c r="AG75" s="646"/>
      <c r="AH75" s="647"/>
      <c r="AI75" s="647"/>
      <c r="AJ75" s="648"/>
      <c r="AK75" s="122"/>
    </row>
    <row r="76" spans="4:47" ht="15" hidden="1" customHeight="1" x14ac:dyDescent="0.3">
      <c r="E76" s="46" t="str">
        <f>IF(G66="","",IF(N76&gt;0,IF(N76&lt;=G66,"X",""),""))</f>
        <v/>
      </c>
      <c r="F76" s="317" t="str">
        <f>IF($F$33="","",$F$33)</f>
        <v/>
      </c>
      <c r="G76" s="646"/>
      <c r="H76" s="647"/>
      <c r="I76" s="648"/>
      <c r="J76" s="646"/>
      <c r="K76" s="647"/>
      <c r="L76" s="647"/>
      <c r="M76" s="648"/>
      <c r="N76" s="122"/>
      <c r="X76" s="159"/>
      <c r="AB76" s="46" t="str">
        <f>IF(AD66="","",IF(AK76&gt;0,IF(AK76&lt;=AD66,"X",""),""))</f>
        <v/>
      </c>
      <c r="AC76" s="317" t="str">
        <f>IF($F$33="","",$F$33)</f>
        <v/>
      </c>
      <c r="AD76" s="646"/>
      <c r="AE76" s="647"/>
      <c r="AF76" s="648"/>
      <c r="AG76" s="646"/>
      <c r="AH76" s="647"/>
      <c r="AI76" s="647"/>
      <c r="AJ76" s="648"/>
      <c r="AK76" s="122"/>
    </row>
    <row r="77" spans="4:47" ht="17.25" thickBot="1" x14ac:dyDescent="0.35">
      <c r="D77" s="40"/>
      <c r="E77" s="40"/>
      <c r="F77" s="40"/>
      <c r="G77" s="40"/>
      <c r="H77" s="40"/>
      <c r="I77" s="40"/>
      <c r="J77" s="40"/>
      <c r="K77" s="40"/>
      <c r="L77" s="40"/>
      <c r="M77" s="40"/>
      <c r="N77" s="40"/>
      <c r="X77" s="159"/>
      <c r="AA77" s="40"/>
      <c r="AB77" s="40"/>
      <c r="AC77" s="40"/>
      <c r="AD77" s="40"/>
      <c r="AE77" s="40"/>
      <c r="AF77" s="40"/>
      <c r="AG77" s="40"/>
      <c r="AH77" s="40"/>
      <c r="AI77" s="40"/>
      <c r="AJ77" s="40"/>
      <c r="AK77" s="40"/>
    </row>
    <row r="78" spans="4:47" x14ac:dyDescent="0.3">
      <c r="D78" s="645"/>
      <c r="E78" s="645"/>
      <c r="F78" s="645"/>
      <c r="G78" s="645"/>
      <c r="H78" s="645"/>
      <c r="I78" s="645"/>
      <c r="J78" s="645"/>
      <c r="K78" s="645"/>
      <c r="L78" s="645"/>
      <c r="M78" s="645"/>
      <c r="N78" s="645"/>
      <c r="X78" s="159"/>
      <c r="AA78" s="645"/>
      <c r="AB78" s="645"/>
      <c r="AC78" s="645"/>
      <c r="AD78" s="645"/>
      <c r="AE78" s="645"/>
      <c r="AF78" s="645"/>
      <c r="AG78" s="645"/>
      <c r="AH78" s="645"/>
      <c r="AI78" s="645"/>
      <c r="AJ78" s="645"/>
      <c r="AK78" s="645"/>
    </row>
    <row r="79" spans="4:47" x14ac:dyDescent="0.3">
      <c r="E79" s="35" t="s">
        <v>194</v>
      </c>
      <c r="F79" s="41">
        <f>F65+1</f>
        <v>4</v>
      </c>
      <c r="G79" s="35" t="s">
        <v>195</v>
      </c>
      <c r="H79" s="35"/>
      <c r="I79" s="35"/>
      <c r="J79" s="326" t="s">
        <v>457</v>
      </c>
      <c r="K79" s="324"/>
      <c r="X79" s="159"/>
      <c r="AB79" s="35" t="s">
        <v>194</v>
      </c>
      <c r="AC79" s="41">
        <f>AC65+1</f>
        <v>4</v>
      </c>
      <c r="AD79" s="35" t="s">
        <v>195</v>
      </c>
      <c r="AE79" s="35"/>
      <c r="AF79" s="35"/>
      <c r="AG79" s="326" t="s">
        <v>457</v>
      </c>
      <c r="AH79" s="324"/>
    </row>
    <row r="80" spans="4:47" x14ac:dyDescent="0.3">
      <c r="E80" s="35" t="s">
        <v>196</v>
      </c>
      <c r="F80" s="267"/>
      <c r="G80" s="43" t="str">
        <f>IF(F80=O$4,P$4,IF(F80=O$5,P$5,IF(F80=O$6,P$6,IF(F80=O$7,P$7,IF(F80=O$8,P$8,"")))))</f>
        <v/>
      </c>
      <c r="H80" s="43"/>
      <c r="I80" s="43"/>
      <c r="J80" s="326" t="s">
        <v>458</v>
      </c>
      <c r="K80" s="324"/>
      <c r="L80" s="44"/>
      <c r="M80" s="44"/>
      <c r="N80" s="44"/>
      <c r="O80" s="113">
        <f>IF(F80="",0,1)</f>
        <v>0</v>
      </c>
      <c r="P80" s="113">
        <f>IF(E83="",0,1)</f>
        <v>0</v>
      </c>
      <c r="Q80" s="113">
        <f>IF(E84="",0,1)</f>
        <v>0</v>
      </c>
      <c r="R80" s="113">
        <f>IF(E85="",0,1)</f>
        <v>0</v>
      </c>
      <c r="S80" s="113">
        <f>IF(E86="",0,1)</f>
        <v>0</v>
      </c>
      <c r="T80" s="113">
        <f>IF(E87="",0,1)</f>
        <v>0</v>
      </c>
      <c r="U80" s="113">
        <f>IF(E88="",0,1)</f>
        <v>0</v>
      </c>
      <c r="V80" s="113">
        <f>IF(E89="",0,1)</f>
        <v>0</v>
      </c>
      <c r="W80" s="113">
        <f>IF(E90="",0,1)</f>
        <v>0</v>
      </c>
      <c r="X80" s="159"/>
      <c r="AB80" s="35" t="s">
        <v>196</v>
      </c>
      <c r="AC80" s="267"/>
      <c r="AD80" s="43" t="str">
        <f>IF(AC80=AL$4,AM$4,IF(AC80=AL$5,AM$5,IF(AC80=AL$6,AM$6,IF(AC80=AL$7,AM$7,IF(AC80=AL$8,AM$8,"")))))</f>
        <v/>
      </c>
      <c r="AE80" s="43"/>
      <c r="AF80" s="43"/>
      <c r="AG80" s="326" t="s">
        <v>458</v>
      </c>
      <c r="AH80" s="324"/>
      <c r="AI80" s="44"/>
      <c r="AJ80" s="44"/>
      <c r="AK80" s="44"/>
      <c r="AL80" s="113">
        <f>IF(AC80="",0,1)</f>
        <v>0</v>
      </c>
      <c r="AM80" s="113">
        <f>IF(AB83="",0,1)</f>
        <v>0</v>
      </c>
      <c r="AN80" s="113">
        <f>IF(AB84="",0,1)</f>
        <v>0</v>
      </c>
      <c r="AO80" s="113">
        <f>IF(AB85="",0,1)</f>
        <v>0</v>
      </c>
      <c r="AP80" s="113">
        <f>IF(AB86="",0,1)</f>
        <v>0</v>
      </c>
      <c r="AQ80" s="113">
        <f>IF(AB87="",0,1)</f>
        <v>0</v>
      </c>
      <c r="AR80" s="113">
        <f>IF(AB88="",0,1)</f>
        <v>0</v>
      </c>
      <c r="AS80" s="113">
        <f>IF(AB89="",0,1)</f>
        <v>0</v>
      </c>
      <c r="AT80" s="113">
        <f>IF(AB90="",0,1)</f>
        <v>0</v>
      </c>
      <c r="AU80" s="113">
        <f>IF(AB90="",0,1)</f>
        <v>0</v>
      </c>
    </row>
    <row r="81" spans="4:47" x14ac:dyDescent="0.3">
      <c r="G81" s="82"/>
      <c r="H81" s="82"/>
      <c r="I81" s="82"/>
      <c r="J81" s="82"/>
      <c r="K81" s="82"/>
      <c r="L81" s="82"/>
      <c r="M81" s="82"/>
      <c r="N81" s="82"/>
      <c r="X81" s="159"/>
      <c r="AD81" s="318"/>
      <c r="AE81" s="318"/>
      <c r="AF81" s="318"/>
      <c r="AG81" s="318"/>
      <c r="AH81" s="318"/>
      <c r="AI81" s="318"/>
      <c r="AJ81" s="318"/>
      <c r="AK81" s="318"/>
    </row>
    <row r="82" spans="4:47" x14ac:dyDescent="0.3">
      <c r="F82" s="35" t="s">
        <v>197</v>
      </c>
      <c r="G82" s="35" t="s">
        <v>198</v>
      </c>
      <c r="H82" s="35"/>
      <c r="I82" s="35"/>
      <c r="J82" s="35" t="s">
        <v>199</v>
      </c>
      <c r="K82" s="35"/>
      <c r="L82" s="35"/>
      <c r="M82" s="35"/>
      <c r="N82" s="35" t="s">
        <v>200</v>
      </c>
      <c r="X82" s="159"/>
      <c r="AC82" s="35" t="s">
        <v>197</v>
      </c>
      <c r="AD82" s="35" t="s">
        <v>198</v>
      </c>
      <c r="AE82" s="35"/>
      <c r="AF82" s="35"/>
      <c r="AG82" s="35" t="s">
        <v>199</v>
      </c>
      <c r="AH82" s="35"/>
      <c r="AI82" s="35"/>
      <c r="AJ82" s="35"/>
      <c r="AK82" s="35" t="s">
        <v>200</v>
      </c>
    </row>
    <row r="83" spans="4:47" ht="15" customHeight="1" x14ac:dyDescent="0.3">
      <c r="E83" s="46" t="str">
        <f>IF(G80="","",IF(N83&gt;0,IF(N83&lt;=G80,"X",""),""))</f>
        <v/>
      </c>
      <c r="F83" s="317" t="str">
        <f>IF($F$26="","",$F$26)</f>
        <v>Grocery Stores</v>
      </c>
      <c r="G83" s="646"/>
      <c r="H83" s="647"/>
      <c r="I83" s="648"/>
      <c r="J83" s="646"/>
      <c r="K83" s="647"/>
      <c r="L83" s="647"/>
      <c r="M83" s="648"/>
      <c r="N83" s="122"/>
      <c r="X83" s="159"/>
      <c r="AB83" s="46" t="str">
        <f>IF(AD80="","",IF(AK83&gt;0,IF(AK83&lt;=AD80,"X",""),""))</f>
        <v/>
      </c>
      <c r="AC83" s="317" t="str">
        <f>IF($F$26="","",$F$26)</f>
        <v>Grocery Stores</v>
      </c>
      <c r="AD83" s="646"/>
      <c r="AE83" s="647"/>
      <c r="AF83" s="648"/>
      <c r="AG83" s="646"/>
      <c r="AH83" s="647"/>
      <c r="AI83" s="647"/>
      <c r="AJ83" s="648"/>
      <c r="AK83" s="122"/>
    </row>
    <row r="84" spans="4:47" ht="15" customHeight="1" x14ac:dyDescent="0.3">
      <c r="E84" s="46" t="str">
        <f>IF(G80="","",IF(N84&gt;0,IF(N84&lt;=G80,"X",""),""))</f>
        <v/>
      </c>
      <c r="F84" s="317" t="str">
        <f>IF($F$27="","",$F$27)</f>
        <v>Education</v>
      </c>
      <c r="G84" s="646"/>
      <c r="H84" s="647"/>
      <c r="I84" s="648"/>
      <c r="J84" s="646"/>
      <c r="K84" s="647"/>
      <c r="L84" s="647"/>
      <c r="M84" s="648"/>
      <c r="N84" s="122"/>
      <c r="X84" s="159"/>
      <c r="AB84" s="46" t="str">
        <f>IF(AD80="","",IF(AK84&gt;0,IF(AK84&lt;=AD80,"X",""),""))</f>
        <v/>
      </c>
      <c r="AC84" s="317" t="str">
        <f>IF($F$27="","",$F$27)</f>
        <v>Education</v>
      </c>
      <c r="AD84" s="646"/>
      <c r="AE84" s="647"/>
      <c r="AF84" s="648"/>
      <c r="AG84" s="646"/>
      <c r="AH84" s="647"/>
      <c r="AI84" s="647"/>
      <c r="AJ84" s="648"/>
      <c r="AK84" s="122"/>
    </row>
    <row r="85" spans="4:47" ht="15" customHeight="1" x14ac:dyDescent="0.3">
      <c r="E85" s="46" t="str">
        <f>IF(G80="","",IF(N85&gt;0,IF(N85&lt;=G80,"X",""),""))</f>
        <v/>
      </c>
      <c r="F85" s="317" t="str">
        <f>IF($F$28="","",$F$28)</f>
        <v>Recreation</v>
      </c>
      <c r="G85" s="646"/>
      <c r="H85" s="647"/>
      <c r="I85" s="648"/>
      <c r="J85" s="646"/>
      <c r="K85" s="647"/>
      <c r="L85" s="647"/>
      <c r="M85" s="648"/>
      <c r="N85" s="122"/>
      <c r="X85" s="159"/>
      <c r="AB85" s="46" t="str">
        <f>IF(AD80="","",IF(AK85&gt;0,IF(AK85&lt;=AD80,"X",""),""))</f>
        <v/>
      </c>
      <c r="AC85" s="317" t="str">
        <f>IF($F$28="","",$F$28)</f>
        <v>Recreation</v>
      </c>
      <c r="AD85" s="646"/>
      <c r="AE85" s="647"/>
      <c r="AF85" s="648"/>
      <c r="AG85" s="646"/>
      <c r="AH85" s="647"/>
      <c r="AI85" s="647"/>
      <c r="AJ85" s="648"/>
      <c r="AK85" s="122"/>
    </row>
    <row r="86" spans="4:47" ht="15" customHeight="1" x14ac:dyDescent="0.3">
      <c r="E86" s="46" t="str">
        <f>IF(G80="","",IF(N86&gt;0,IF(N86&lt;=G80,"X",""),""))</f>
        <v/>
      </c>
      <c r="F86" s="317" t="str">
        <f>IF($F$29="","",$F$29)</f>
        <v>Health Services</v>
      </c>
      <c r="G86" s="646"/>
      <c r="H86" s="647"/>
      <c r="I86" s="648"/>
      <c r="J86" s="646"/>
      <c r="K86" s="647"/>
      <c r="L86" s="647"/>
      <c r="M86" s="648"/>
      <c r="N86" s="122"/>
      <c r="X86" s="159"/>
      <c r="AB86" s="46" t="str">
        <f>IF(AD80="","",IF(AK86&gt;0,IF(AK86&lt;=AD80,"X",""),""))</f>
        <v/>
      </c>
      <c r="AC86" s="317" t="str">
        <f>IF($F$29="","",$F$29)</f>
        <v>Health Services</v>
      </c>
      <c r="AD86" s="646"/>
      <c r="AE86" s="647"/>
      <c r="AF86" s="648"/>
      <c r="AG86" s="646"/>
      <c r="AH86" s="647"/>
      <c r="AI86" s="647"/>
      <c r="AJ86" s="648"/>
      <c r="AK86" s="122"/>
    </row>
    <row r="87" spans="4:47" ht="15" customHeight="1" x14ac:dyDescent="0.3">
      <c r="E87" s="46" t="str">
        <f>IF(G80="","",IF(N87&gt;0,IF(N87&lt;=G80,"X",""),""))</f>
        <v/>
      </c>
      <c r="F87" s="317" t="str">
        <f>IF($F$30="","",$F$30)</f>
        <v>Social Services</v>
      </c>
      <c r="G87" s="646"/>
      <c r="H87" s="647"/>
      <c r="I87" s="648"/>
      <c r="J87" s="646"/>
      <c r="K87" s="647"/>
      <c r="L87" s="647"/>
      <c r="M87" s="648"/>
      <c r="N87" s="122"/>
      <c r="X87" s="159"/>
      <c r="AB87" s="46" t="str">
        <f>IF(AD80="","",IF(AK87&gt;0,IF(AK87&lt;=AD80,"X",""),""))</f>
        <v/>
      </c>
      <c r="AC87" s="317" t="str">
        <f>IF($F$30="","",$F$30)</f>
        <v>Social Services</v>
      </c>
      <c r="AD87" s="646"/>
      <c r="AE87" s="647"/>
      <c r="AF87" s="648"/>
      <c r="AG87" s="646"/>
      <c r="AH87" s="647"/>
      <c r="AI87" s="647"/>
      <c r="AJ87" s="648"/>
      <c r="AK87" s="122"/>
    </row>
    <row r="88" spans="4:47" ht="15" hidden="1" customHeight="1" x14ac:dyDescent="0.3">
      <c r="E88" s="46" t="str">
        <f>IF(G80="","",IF(N88&gt;0,IF(N88&lt;=G80,"X",""),""))</f>
        <v/>
      </c>
      <c r="F88" s="317" t="str">
        <f>IF($F$31="","",$F$31)</f>
        <v/>
      </c>
      <c r="G88" s="646"/>
      <c r="H88" s="647"/>
      <c r="I88" s="648"/>
      <c r="J88" s="646"/>
      <c r="K88" s="647"/>
      <c r="L88" s="647"/>
      <c r="M88" s="648"/>
      <c r="N88" s="122"/>
      <c r="X88" s="159"/>
      <c r="AB88" s="46" t="str">
        <f>IF(AD80="","",IF(AK88&gt;0,IF(AK88&lt;=AD80,"X",""),""))</f>
        <v/>
      </c>
      <c r="AC88" s="317" t="str">
        <f>IF($F$31="","",$F$31)</f>
        <v/>
      </c>
      <c r="AD88" s="646"/>
      <c r="AE88" s="647"/>
      <c r="AF88" s="648"/>
      <c r="AG88" s="646"/>
      <c r="AH88" s="647"/>
      <c r="AI88" s="647"/>
      <c r="AJ88" s="648"/>
      <c r="AK88" s="122"/>
    </row>
    <row r="89" spans="4:47" ht="15" hidden="1" customHeight="1" x14ac:dyDescent="0.3">
      <c r="E89" s="46" t="str">
        <f>IF(G80="","",IF(N89&gt;0,IF(N89&lt;=G80,"X",""),""))</f>
        <v/>
      </c>
      <c r="F89" s="317" t="str">
        <f>IF($F$32="","",$F$32)</f>
        <v/>
      </c>
      <c r="G89" s="646"/>
      <c r="H89" s="647"/>
      <c r="I89" s="648"/>
      <c r="J89" s="646"/>
      <c r="K89" s="647"/>
      <c r="L89" s="647"/>
      <c r="M89" s="648"/>
      <c r="N89" s="122"/>
      <c r="X89" s="159"/>
      <c r="AB89" s="46" t="str">
        <f>IF(AD80="","",IF(AK89&gt;0,IF(AK89&lt;=AD80,"X",""),""))</f>
        <v/>
      </c>
      <c r="AC89" s="317" t="str">
        <f>IF($F$32="","",$F$32)</f>
        <v/>
      </c>
      <c r="AD89" s="646"/>
      <c r="AE89" s="647"/>
      <c r="AF89" s="648"/>
      <c r="AG89" s="646"/>
      <c r="AH89" s="647"/>
      <c r="AI89" s="647"/>
      <c r="AJ89" s="648"/>
      <c r="AK89" s="122"/>
    </row>
    <row r="90" spans="4:47" ht="15" hidden="1" customHeight="1" x14ac:dyDescent="0.3">
      <c r="E90" s="46" t="str">
        <f>IF(G80="","",IF(N90&gt;0,IF(N90&lt;=G80,"X",""),""))</f>
        <v/>
      </c>
      <c r="F90" s="317" t="str">
        <f>IF($F$33="","",$F$33)</f>
        <v/>
      </c>
      <c r="G90" s="646"/>
      <c r="H90" s="647"/>
      <c r="I90" s="648"/>
      <c r="J90" s="646"/>
      <c r="K90" s="647"/>
      <c r="L90" s="647"/>
      <c r="M90" s="648"/>
      <c r="N90" s="122"/>
      <c r="X90" s="159"/>
      <c r="AB90" s="46" t="str">
        <f>IF(AD80="","",IF(AK90&gt;0,IF(AK90&lt;=AD80,"X",""),""))</f>
        <v/>
      </c>
      <c r="AC90" s="317" t="str">
        <f>IF($F$33="","",$F$33)</f>
        <v/>
      </c>
      <c r="AD90" s="646"/>
      <c r="AE90" s="647"/>
      <c r="AF90" s="648"/>
      <c r="AG90" s="646"/>
      <c r="AH90" s="647"/>
      <c r="AI90" s="647"/>
      <c r="AJ90" s="648"/>
      <c r="AK90" s="122"/>
    </row>
    <row r="91" spans="4:47" ht="17.25" thickBot="1" x14ac:dyDescent="0.35">
      <c r="D91" s="40"/>
      <c r="E91" s="40"/>
      <c r="F91" s="40"/>
      <c r="G91" s="40"/>
      <c r="H91" s="40"/>
      <c r="I91" s="40"/>
      <c r="J91" s="40"/>
      <c r="K91" s="40"/>
      <c r="L91" s="40"/>
      <c r="M91" s="40"/>
      <c r="N91" s="40"/>
      <c r="X91" s="159"/>
      <c r="AA91" s="40"/>
      <c r="AB91" s="40"/>
      <c r="AC91" s="40"/>
      <c r="AD91" s="40"/>
      <c r="AE91" s="40"/>
      <c r="AF91" s="40"/>
      <c r="AG91" s="40"/>
      <c r="AH91" s="40"/>
      <c r="AI91" s="40"/>
      <c r="AJ91" s="40"/>
      <c r="AK91" s="40"/>
    </row>
    <row r="92" spans="4:47" x14ac:dyDescent="0.3">
      <c r="D92" s="645"/>
      <c r="E92" s="645"/>
      <c r="F92" s="645"/>
      <c r="G92" s="645"/>
      <c r="H92" s="645"/>
      <c r="I92" s="645"/>
      <c r="J92" s="645"/>
      <c r="K92" s="645"/>
      <c r="L92" s="645"/>
      <c r="M92" s="645"/>
      <c r="N92" s="645"/>
      <c r="X92" s="159"/>
      <c r="AA92" s="645"/>
      <c r="AB92" s="645"/>
      <c r="AC92" s="645"/>
      <c r="AD92" s="645"/>
      <c r="AE92" s="645"/>
      <c r="AF92" s="645"/>
      <c r="AG92" s="645"/>
      <c r="AH92" s="645"/>
      <c r="AI92" s="645"/>
      <c r="AJ92" s="645"/>
      <c r="AK92" s="645"/>
    </row>
    <row r="93" spans="4:47" x14ac:dyDescent="0.3">
      <c r="E93" s="35" t="s">
        <v>194</v>
      </c>
      <c r="F93" s="41">
        <f>F79+1</f>
        <v>5</v>
      </c>
      <c r="G93" s="35" t="s">
        <v>195</v>
      </c>
      <c r="H93" s="35"/>
      <c r="I93" s="35"/>
      <c r="J93" s="326" t="s">
        <v>457</v>
      </c>
      <c r="K93" s="324"/>
      <c r="X93" s="159"/>
      <c r="AB93" s="35" t="s">
        <v>194</v>
      </c>
      <c r="AC93" s="41">
        <f>AC79+1</f>
        <v>5</v>
      </c>
      <c r="AD93" s="35" t="s">
        <v>195</v>
      </c>
      <c r="AE93" s="35"/>
      <c r="AF93" s="35"/>
      <c r="AG93" s="326" t="s">
        <v>457</v>
      </c>
      <c r="AH93" s="324"/>
    </row>
    <row r="94" spans="4:47" x14ac:dyDescent="0.3">
      <c r="E94" s="35" t="s">
        <v>196</v>
      </c>
      <c r="F94" s="267"/>
      <c r="G94" s="43" t="str">
        <f>IF(F94=O$4,P$4,IF(F94=O$5,P$5,IF(F94=O$6,P$6,IF(F94=O$7,P$7,IF(F94=O$8,P$8,"")))))</f>
        <v/>
      </c>
      <c r="H94" s="43"/>
      <c r="I94" s="43"/>
      <c r="J94" s="326" t="s">
        <v>458</v>
      </c>
      <c r="K94" s="324"/>
      <c r="L94" s="44"/>
      <c r="M94" s="44"/>
      <c r="N94" s="44"/>
      <c r="O94" s="113">
        <f>IF(F94="",0,1)</f>
        <v>0</v>
      </c>
      <c r="P94" s="113">
        <f>IF(E97="",0,1)</f>
        <v>0</v>
      </c>
      <c r="Q94" s="113">
        <f>IF(E98="",0,1)</f>
        <v>0</v>
      </c>
      <c r="R94" s="113">
        <f>IF(E99="",0,1)</f>
        <v>0</v>
      </c>
      <c r="S94" s="113">
        <f>IF(E100="",0,1)</f>
        <v>0</v>
      </c>
      <c r="T94" s="113">
        <f>IF(E101="",0,1)</f>
        <v>0</v>
      </c>
      <c r="U94" s="113">
        <f>IF(E102="",0,1)</f>
        <v>0</v>
      </c>
      <c r="V94" s="113">
        <f>IF(E103="",0,1)</f>
        <v>0</v>
      </c>
      <c r="W94" s="113">
        <f>IF(E104="",0,1)</f>
        <v>0</v>
      </c>
      <c r="X94" s="159"/>
      <c r="AB94" s="35" t="s">
        <v>196</v>
      </c>
      <c r="AC94" s="267"/>
      <c r="AD94" s="43" t="str">
        <f>IF(AC94=AL$4,AM$4,IF(AC94=AL$5,AM$5,IF(AC94=AL$6,AM$6,IF(AC94=AL$7,AM$7,IF(AC94=AL$8,AM$8,"")))))</f>
        <v/>
      </c>
      <c r="AE94" s="43"/>
      <c r="AF94" s="43"/>
      <c r="AG94" s="326" t="s">
        <v>458</v>
      </c>
      <c r="AH94" s="324"/>
      <c r="AI94" s="44"/>
      <c r="AJ94" s="44"/>
      <c r="AK94" s="44"/>
      <c r="AL94" s="113">
        <f>IF(AC94="",0,1)</f>
        <v>0</v>
      </c>
      <c r="AM94" s="113">
        <f>IF(AB97="",0,1)</f>
        <v>0</v>
      </c>
      <c r="AN94" s="113">
        <f>IF(AB98="",0,1)</f>
        <v>0</v>
      </c>
      <c r="AO94" s="113">
        <f>IF(AB99="",0,1)</f>
        <v>0</v>
      </c>
      <c r="AP94" s="113">
        <f>IF(AB100="",0,1)</f>
        <v>0</v>
      </c>
      <c r="AQ94" s="113">
        <f>IF(AB101="",0,1)</f>
        <v>0</v>
      </c>
      <c r="AR94" s="113">
        <f>IF(AB102="",0,1)</f>
        <v>0</v>
      </c>
      <c r="AS94" s="113">
        <f>IF(AB103="",0,1)</f>
        <v>0</v>
      </c>
      <c r="AT94" s="113">
        <f>IF(AB104="",0,1)</f>
        <v>0</v>
      </c>
      <c r="AU94" s="113">
        <f>IF(AB104="",0,1)</f>
        <v>0</v>
      </c>
    </row>
    <row r="95" spans="4:47" x14ac:dyDescent="0.3">
      <c r="G95" s="82"/>
      <c r="H95" s="82"/>
      <c r="I95" s="82"/>
      <c r="J95" s="82"/>
      <c r="K95" s="82"/>
      <c r="L95" s="82"/>
      <c r="M95" s="82"/>
      <c r="N95" s="82"/>
      <c r="X95" s="159"/>
      <c r="AD95" s="318"/>
      <c r="AE95" s="318"/>
      <c r="AF95" s="318"/>
      <c r="AG95" s="318"/>
      <c r="AH95" s="318"/>
      <c r="AI95" s="318"/>
      <c r="AJ95" s="318"/>
      <c r="AK95" s="318"/>
    </row>
    <row r="96" spans="4:47" x14ac:dyDescent="0.3">
      <c r="F96" s="35" t="s">
        <v>197</v>
      </c>
      <c r="G96" s="35" t="s">
        <v>198</v>
      </c>
      <c r="H96" s="35"/>
      <c r="I96" s="35"/>
      <c r="J96" s="35" t="s">
        <v>199</v>
      </c>
      <c r="K96" s="35"/>
      <c r="L96" s="35"/>
      <c r="M96" s="35"/>
      <c r="N96" s="35" t="s">
        <v>200</v>
      </c>
      <c r="X96" s="159"/>
      <c r="AC96" s="35" t="s">
        <v>197</v>
      </c>
      <c r="AD96" s="35" t="s">
        <v>198</v>
      </c>
      <c r="AE96" s="35"/>
      <c r="AF96" s="35"/>
      <c r="AG96" s="35" t="s">
        <v>199</v>
      </c>
      <c r="AH96" s="35"/>
      <c r="AI96" s="35"/>
      <c r="AJ96" s="35"/>
      <c r="AK96" s="35" t="s">
        <v>200</v>
      </c>
    </row>
    <row r="97" spans="4:47" ht="15" customHeight="1" x14ac:dyDescent="0.3">
      <c r="E97" s="46" t="str">
        <f>IF(G94="","",IF(N97&gt;0,IF(N97&lt;=G94,"X",""),""))</f>
        <v/>
      </c>
      <c r="F97" s="317" t="str">
        <f>IF($F$26="","",$F$26)</f>
        <v>Grocery Stores</v>
      </c>
      <c r="G97" s="646"/>
      <c r="H97" s="647"/>
      <c r="I97" s="648"/>
      <c r="J97" s="646"/>
      <c r="K97" s="647"/>
      <c r="L97" s="647"/>
      <c r="M97" s="648"/>
      <c r="N97" s="122"/>
      <c r="X97" s="159"/>
      <c r="AB97" s="46" t="str">
        <f>IF(AD94="","",IF(AK97&gt;0,IF(AK97&lt;=AD94,"X",""),""))</f>
        <v/>
      </c>
      <c r="AC97" s="317" t="str">
        <f>IF($F$26="","",$F$26)</f>
        <v>Grocery Stores</v>
      </c>
      <c r="AD97" s="646"/>
      <c r="AE97" s="647"/>
      <c r="AF97" s="648"/>
      <c r="AG97" s="646"/>
      <c r="AH97" s="647"/>
      <c r="AI97" s="647"/>
      <c r="AJ97" s="648"/>
      <c r="AK97" s="122"/>
    </row>
    <row r="98" spans="4:47" ht="15" customHeight="1" x14ac:dyDescent="0.3">
      <c r="E98" s="46" t="str">
        <f>IF(G94="","",IF(N98&gt;0,IF(N98&lt;=G94,"X",""),""))</f>
        <v/>
      </c>
      <c r="F98" s="317" t="str">
        <f>IF($F$27="","",$F$27)</f>
        <v>Education</v>
      </c>
      <c r="G98" s="646"/>
      <c r="H98" s="647"/>
      <c r="I98" s="648"/>
      <c r="J98" s="646"/>
      <c r="K98" s="647"/>
      <c r="L98" s="647"/>
      <c r="M98" s="648"/>
      <c r="N98" s="122"/>
      <c r="X98" s="159"/>
      <c r="AB98" s="46" t="str">
        <f>IF(AD94="","",IF(AK98&gt;0,IF(AK98&lt;=AD94,"X",""),""))</f>
        <v/>
      </c>
      <c r="AC98" s="317" t="str">
        <f>IF($F$27="","",$F$27)</f>
        <v>Education</v>
      </c>
      <c r="AD98" s="646"/>
      <c r="AE98" s="647"/>
      <c r="AF98" s="648"/>
      <c r="AG98" s="646"/>
      <c r="AH98" s="647"/>
      <c r="AI98" s="647"/>
      <c r="AJ98" s="648"/>
      <c r="AK98" s="122"/>
    </row>
    <row r="99" spans="4:47" ht="15" customHeight="1" x14ac:dyDescent="0.3">
      <c r="E99" s="46" t="str">
        <f>IF(G94="","",IF(N99&gt;0,IF(N99&lt;=G94,"X",""),""))</f>
        <v/>
      </c>
      <c r="F99" s="317" t="str">
        <f>IF($F$28="","",$F$28)</f>
        <v>Recreation</v>
      </c>
      <c r="G99" s="646"/>
      <c r="H99" s="647"/>
      <c r="I99" s="648"/>
      <c r="J99" s="646"/>
      <c r="K99" s="647"/>
      <c r="L99" s="647"/>
      <c r="M99" s="648"/>
      <c r="N99" s="122"/>
      <c r="X99" s="159"/>
      <c r="AB99" s="46" t="str">
        <f>IF(AD94="","",IF(AK99&gt;0,IF(AK99&lt;=AD94,"X",""),""))</f>
        <v/>
      </c>
      <c r="AC99" s="317" t="str">
        <f>IF($F$28="","",$F$28)</f>
        <v>Recreation</v>
      </c>
      <c r="AD99" s="646"/>
      <c r="AE99" s="647"/>
      <c r="AF99" s="648"/>
      <c r="AG99" s="646"/>
      <c r="AH99" s="647"/>
      <c r="AI99" s="647"/>
      <c r="AJ99" s="648"/>
      <c r="AK99" s="122"/>
    </row>
    <row r="100" spans="4:47" ht="15" customHeight="1" x14ac:dyDescent="0.3">
      <c r="E100" s="46" t="str">
        <f>IF(G94="","",IF(N100&gt;0,IF(N100&lt;=G94,"X",""),""))</f>
        <v/>
      </c>
      <c r="F100" s="317" t="str">
        <f>IF($F$29="","",$F$29)</f>
        <v>Health Services</v>
      </c>
      <c r="G100" s="646"/>
      <c r="H100" s="647"/>
      <c r="I100" s="648"/>
      <c r="J100" s="646"/>
      <c r="K100" s="647"/>
      <c r="L100" s="647"/>
      <c r="M100" s="648"/>
      <c r="N100" s="122"/>
      <c r="X100" s="159"/>
      <c r="AB100" s="46" t="str">
        <f>IF(AD94="","",IF(AK100&gt;0,IF(AK100&lt;=AD94,"X",""),""))</f>
        <v/>
      </c>
      <c r="AC100" s="317" t="str">
        <f>IF($F$29="","",$F$29)</f>
        <v>Health Services</v>
      </c>
      <c r="AD100" s="646"/>
      <c r="AE100" s="647"/>
      <c r="AF100" s="648"/>
      <c r="AG100" s="646"/>
      <c r="AH100" s="647"/>
      <c r="AI100" s="647"/>
      <c r="AJ100" s="648"/>
      <c r="AK100" s="122"/>
    </row>
    <row r="101" spans="4:47" ht="15" customHeight="1" x14ac:dyDescent="0.3">
      <c r="E101" s="46" t="str">
        <f>IF(G94="","",IF(N101&gt;0,IF(N101&lt;=G94,"X",""),""))</f>
        <v/>
      </c>
      <c r="F101" s="317" t="str">
        <f>IF($F$30="","",$F$30)</f>
        <v>Social Services</v>
      </c>
      <c r="G101" s="646"/>
      <c r="H101" s="647"/>
      <c r="I101" s="648"/>
      <c r="J101" s="646"/>
      <c r="K101" s="647"/>
      <c r="L101" s="647"/>
      <c r="M101" s="648"/>
      <c r="N101" s="122"/>
      <c r="X101" s="159"/>
      <c r="AB101" s="46" t="str">
        <f>IF(AD94="","",IF(AK101&gt;0,IF(AK101&lt;=AD94,"X",""),""))</f>
        <v/>
      </c>
      <c r="AC101" s="317" t="str">
        <f>IF($F$30="","",$F$30)</f>
        <v>Social Services</v>
      </c>
      <c r="AD101" s="646"/>
      <c r="AE101" s="647"/>
      <c r="AF101" s="648"/>
      <c r="AG101" s="646"/>
      <c r="AH101" s="647"/>
      <c r="AI101" s="647"/>
      <c r="AJ101" s="648"/>
      <c r="AK101" s="122"/>
    </row>
    <row r="102" spans="4:47" ht="15" hidden="1" customHeight="1" x14ac:dyDescent="0.3">
      <c r="E102" s="46" t="str">
        <f>IF(G94="","",IF(N102&gt;0,IF(N102&lt;=G94,"X",""),""))</f>
        <v/>
      </c>
      <c r="F102" s="317" t="str">
        <f>IF($F$31="","",$F$31)</f>
        <v/>
      </c>
      <c r="G102" s="646"/>
      <c r="H102" s="647"/>
      <c r="I102" s="648"/>
      <c r="J102" s="646"/>
      <c r="K102" s="647"/>
      <c r="L102" s="647"/>
      <c r="M102" s="648"/>
      <c r="N102" s="122"/>
      <c r="X102" s="159"/>
      <c r="AB102" s="46" t="str">
        <f>IF(AD94="","",IF(AK102&gt;0,IF(AK102&lt;=AD94,"X",""),""))</f>
        <v/>
      </c>
      <c r="AC102" s="317" t="str">
        <f>IF($F$31="","",$F$31)</f>
        <v/>
      </c>
      <c r="AD102" s="646"/>
      <c r="AE102" s="647"/>
      <c r="AF102" s="648"/>
      <c r="AG102" s="646"/>
      <c r="AH102" s="647"/>
      <c r="AI102" s="647"/>
      <c r="AJ102" s="648"/>
      <c r="AK102" s="122"/>
    </row>
    <row r="103" spans="4:47" ht="15" hidden="1" customHeight="1" x14ac:dyDescent="0.3">
      <c r="E103" s="46" t="str">
        <f>IF(G94="","",IF(N103&gt;0,IF(N103&lt;=G94,"X",""),""))</f>
        <v/>
      </c>
      <c r="F103" s="317" t="str">
        <f>IF($F$32="","",$F$32)</f>
        <v/>
      </c>
      <c r="G103" s="646"/>
      <c r="H103" s="647"/>
      <c r="I103" s="648"/>
      <c r="J103" s="646"/>
      <c r="K103" s="647"/>
      <c r="L103" s="647"/>
      <c r="M103" s="648"/>
      <c r="N103" s="122"/>
      <c r="X103" s="159"/>
      <c r="AB103" s="46" t="str">
        <f>IF(AD94="","",IF(AK103&gt;0,IF(AK103&lt;=AD94,"X",""),""))</f>
        <v/>
      </c>
      <c r="AC103" s="317" t="str">
        <f>IF($F$32="","",$F$32)</f>
        <v/>
      </c>
      <c r="AD103" s="646"/>
      <c r="AE103" s="647"/>
      <c r="AF103" s="648"/>
      <c r="AG103" s="646"/>
      <c r="AH103" s="647"/>
      <c r="AI103" s="647"/>
      <c r="AJ103" s="648"/>
      <c r="AK103" s="122"/>
    </row>
    <row r="104" spans="4:47" ht="15" hidden="1" customHeight="1" x14ac:dyDescent="0.3">
      <c r="E104" s="46" t="str">
        <f>IF(G94="","",IF(N104&gt;0,IF(N104&lt;=G94,"X",""),""))</f>
        <v/>
      </c>
      <c r="F104" s="317" t="str">
        <f>IF($F$33="","",$F$33)</f>
        <v/>
      </c>
      <c r="G104" s="646"/>
      <c r="H104" s="647"/>
      <c r="I104" s="648"/>
      <c r="J104" s="646"/>
      <c r="K104" s="647"/>
      <c r="L104" s="647"/>
      <c r="M104" s="648"/>
      <c r="N104" s="122"/>
      <c r="X104" s="159"/>
      <c r="AB104" s="46" t="str">
        <f>IF(AD94="","",IF(AK104&gt;0,IF(AK104&lt;=AD94,"X",""),""))</f>
        <v/>
      </c>
      <c r="AC104" s="317" t="str">
        <f>IF($F$33="","",$F$33)</f>
        <v/>
      </c>
      <c r="AD104" s="646"/>
      <c r="AE104" s="647"/>
      <c r="AF104" s="648"/>
      <c r="AG104" s="646"/>
      <c r="AH104" s="647"/>
      <c r="AI104" s="647"/>
      <c r="AJ104" s="648"/>
      <c r="AK104" s="122"/>
    </row>
    <row r="105" spans="4:47" ht="17.25" thickBot="1" x14ac:dyDescent="0.35">
      <c r="D105" s="40"/>
      <c r="E105" s="40"/>
      <c r="F105" s="40"/>
      <c r="G105" s="40"/>
      <c r="H105" s="40"/>
      <c r="I105" s="40"/>
      <c r="J105" s="40"/>
      <c r="K105" s="40"/>
      <c r="L105" s="40"/>
      <c r="M105" s="40"/>
      <c r="N105" s="40"/>
      <c r="X105" s="159"/>
      <c r="AA105" s="40"/>
      <c r="AB105" s="40"/>
      <c r="AC105" s="40"/>
      <c r="AD105" s="40"/>
      <c r="AE105" s="40"/>
      <c r="AF105" s="40"/>
      <c r="AG105" s="40"/>
      <c r="AH105" s="40"/>
      <c r="AI105" s="40"/>
      <c r="AJ105" s="40"/>
      <c r="AK105" s="40"/>
    </row>
    <row r="106" spans="4:47" x14ac:dyDescent="0.3">
      <c r="D106" s="645"/>
      <c r="E106" s="645"/>
      <c r="F106" s="645"/>
      <c r="G106" s="645"/>
      <c r="H106" s="645"/>
      <c r="I106" s="645"/>
      <c r="J106" s="645"/>
      <c r="K106" s="645"/>
      <c r="L106" s="645"/>
      <c r="M106" s="645"/>
      <c r="N106" s="645"/>
      <c r="X106" s="159"/>
      <c r="AA106" s="645"/>
      <c r="AB106" s="645"/>
      <c r="AC106" s="645"/>
      <c r="AD106" s="645"/>
      <c r="AE106" s="645"/>
      <c r="AF106" s="645"/>
      <c r="AG106" s="645"/>
      <c r="AH106" s="645"/>
      <c r="AI106" s="645"/>
      <c r="AJ106" s="645"/>
      <c r="AK106" s="645"/>
    </row>
    <row r="107" spans="4:47" x14ac:dyDescent="0.3">
      <c r="E107" s="35" t="s">
        <v>194</v>
      </c>
      <c r="F107" s="41">
        <f>F93+1</f>
        <v>6</v>
      </c>
      <c r="G107" s="35" t="s">
        <v>195</v>
      </c>
      <c r="H107" s="35"/>
      <c r="I107" s="35"/>
      <c r="J107" s="326" t="s">
        <v>457</v>
      </c>
      <c r="K107" s="324"/>
      <c r="X107" s="159"/>
      <c r="AB107" s="35" t="s">
        <v>194</v>
      </c>
      <c r="AC107" s="41">
        <f>AC93+1</f>
        <v>6</v>
      </c>
      <c r="AD107" s="35" t="s">
        <v>195</v>
      </c>
      <c r="AE107" s="35"/>
      <c r="AF107" s="35"/>
      <c r="AG107" s="326" t="s">
        <v>457</v>
      </c>
      <c r="AH107" s="324"/>
    </row>
    <row r="108" spans="4:47" x14ac:dyDescent="0.3">
      <c r="E108" s="35" t="s">
        <v>196</v>
      </c>
      <c r="F108" s="267"/>
      <c r="G108" s="43" t="str">
        <f>IF(F108=O$4,P$4,IF(F108=O$5,P$5,IF(F108=O$6,P$6,IF(F108=O$7,P$7,IF(F108=O$8,P$8,"")))))</f>
        <v/>
      </c>
      <c r="H108" s="43"/>
      <c r="I108" s="43"/>
      <c r="J108" s="326" t="s">
        <v>458</v>
      </c>
      <c r="K108" s="324"/>
      <c r="L108" s="44"/>
      <c r="M108" s="44"/>
      <c r="N108" s="44"/>
      <c r="O108" s="113">
        <f>IF(F108="",0,1)</f>
        <v>0</v>
      </c>
      <c r="P108" s="113">
        <f>IF(E111="",0,1)</f>
        <v>0</v>
      </c>
      <c r="Q108" s="113">
        <f>IF(E112="",0,1)</f>
        <v>0</v>
      </c>
      <c r="R108" s="113">
        <f>IF(E113="",0,1)</f>
        <v>0</v>
      </c>
      <c r="S108" s="113">
        <f>IF(E114="",0,1)</f>
        <v>0</v>
      </c>
      <c r="T108" s="113">
        <f>IF(E115="",0,1)</f>
        <v>0</v>
      </c>
      <c r="U108" s="113">
        <f>IF(E116="",0,1)</f>
        <v>0</v>
      </c>
      <c r="V108" s="113">
        <f>IF(E117="",0,1)</f>
        <v>0</v>
      </c>
      <c r="W108" s="113">
        <f>IF(E118="",0,1)</f>
        <v>0</v>
      </c>
      <c r="X108" s="159"/>
      <c r="AB108" s="35" t="s">
        <v>196</v>
      </c>
      <c r="AC108" s="267"/>
      <c r="AD108" s="43" t="str">
        <f>IF(AC108=AL$4,AM$4,IF(AC108=AL$5,AM$5,IF(AC108=AL$6,AM$6,IF(AC108=AL$7,AM$7,IF(AC108=AL$8,AM$8,"")))))</f>
        <v/>
      </c>
      <c r="AE108" s="43"/>
      <c r="AF108" s="43"/>
      <c r="AG108" s="326" t="s">
        <v>458</v>
      </c>
      <c r="AH108" s="324"/>
      <c r="AI108" s="44"/>
      <c r="AJ108" s="44"/>
      <c r="AK108" s="44"/>
      <c r="AL108" s="113">
        <f>IF(AC108="",0,1)</f>
        <v>0</v>
      </c>
      <c r="AM108" s="113">
        <f>IF(AB111="",0,1)</f>
        <v>0</v>
      </c>
      <c r="AN108" s="113">
        <f>IF(AB112="",0,1)</f>
        <v>0</v>
      </c>
      <c r="AO108" s="113">
        <f>IF(AB113="",0,1)</f>
        <v>0</v>
      </c>
      <c r="AP108" s="113">
        <f>IF(AB114="",0,1)</f>
        <v>0</v>
      </c>
      <c r="AQ108" s="113">
        <f>IF(AB115="",0,1)</f>
        <v>0</v>
      </c>
      <c r="AR108" s="113">
        <f>IF(AB116="",0,1)</f>
        <v>0</v>
      </c>
      <c r="AS108" s="113">
        <f>IF(AB117="",0,1)</f>
        <v>0</v>
      </c>
      <c r="AT108" s="113">
        <f>IF(AB118="",0,1)</f>
        <v>0</v>
      </c>
      <c r="AU108" s="113">
        <f>IF(AB118="",0,1)</f>
        <v>0</v>
      </c>
    </row>
    <row r="109" spans="4:47" x14ac:dyDescent="0.3">
      <c r="G109" s="82"/>
      <c r="H109" s="82"/>
      <c r="I109" s="82"/>
      <c r="J109" s="82"/>
      <c r="K109" s="82"/>
      <c r="L109" s="82"/>
      <c r="M109" s="82"/>
      <c r="N109" s="82"/>
      <c r="X109" s="159"/>
      <c r="AD109" s="318"/>
      <c r="AE109" s="318"/>
      <c r="AF109" s="318"/>
      <c r="AG109" s="318"/>
      <c r="AH109" s="318"/>
      <c r="AI109" s="318"/>
      <c r="AJ109" s="318"/>
      <c r="AK109" s="318"/>
    </row>
    <row r="110" spans="4:47" x14ac:dyDescent="0.3">
      <c r="F110" s="35" t="s">
        <v>197</v>
      </c>
      <c r="G110" s="35" t="s">
        <v>198</v>
      </c>
      <c r="H110" s="35"/>
      <c r="I110" s="35"/>
      <c r="J110" s="35" t="s">
        <v>199</v>
      </c>
      <c r="K110" s="35"/>
      <c r="L110" s="35"/>
      <c r="M110" s="35"/>
      <c r="N110" s="35" t="s">
        <v>200</v>
      </c>
      <c r="X110" s="159"/>
      <c r="AC110" s="35" t="s">
        <v>197</v>
      </c>
      <c r="AD110" s="35" t="s">
        <v>198</v>
      </c>
      <c r="AE110" s="35"/>
      <c r="AF110" s="35"/>
      <c r="AG110" s="35" t="s">
        <v>199</v>
      </c>
      <c r="AH110" s="35"/>
      <c r="AI110" s="35"/>
      <c r="AJ110" s="35"/>
      <c r="AK110" s="35" t="s">
        <v>200</v>
      </c>
    </row>
    <row r="111" spans="4:47" ht="15" customHeight="1" x14ac:dyDescent="0.3">
      <c r="E111" s="46" t="str">
        <f>IF(G108="","",IF(N111&gt;0,IF(N111&lt;=G108,"X",""),""))</f>
        <v/>
      </c>
      <c r="F111" s="317" t="str">
        <f>IF($F$26="","",$F$26)</f>
        <v>Grocery Stores</v>
      </c>
      <c r="G111" s="646"/>
      <c r="H111" s="647"/>
      <c r="I111" s="648"/>
      <c r="J111" s="646"/>
      <c r="K111" s="647"/>
      <c r="L111" s="647"/>
      <c r="M111" s="648"/>
      <c r="N111" s="122"/>
      <c r="X111" s="159"/>
      <c r="AB111" s="46" t="str">
        <f>IF(AD108="","",IF(AK111&gt;0,IF(AK111&lt;=AD108,"X",""),""))</f>
        <v/>
      </c>
      <c r="AC111" s="317" t="str">
        <f>IF($F$26="","",$F$26)</f>
        <v>Grocery Stores</v>
      </c>
      <c r="AD111" s="646"/>
      <c r="AE111" s="647"/>
      <c r="AF111" s="648"/>
      <c r="AG111" s="646"/>
      <c r="AH111" s="647"/>
      <c r="AI111" s="647"/>
      <c r="AJ111" s="648"/>
      <c r="AK111" s="122"/>
    </row>
    <row r="112" spans="4:47" ht="15" customHeight="1" x14ac:dyDescent="0.3">
      <c r="E112" s="46" t="str">
        <f>IF(G108="","",IF(N112&gt;0,IF(N112&lt;=G108,"X",""),""))</f>
        <v/>
      </c>
      <c r="F112" s="317" t="str">
        <f>IF($F$27="","",$F$27)</f>
        <v>Education</v>
      </c>
      <c r="G112" s="646"/>
      <c r="H112" s="647"/>
      <c r="I112" s="648"/>
      <c r="J112" s="646"/>
      <c r="K112" s="647"/>
      <c r="L112" s="647"/>
      <c r="M112" s="648"/>
      <c r="N112" s="122"/>
      <c r="X112" s="159"/>
      <c r="AB112" s="46" t="str">
        <f>IF(AD108="","",IF(AK112&gt;0,IF(AK112&lt;=AD108,"X",""),""))</f>
        <v/>
      </c>
      <c r="AC112" s="317" t="str">
        <f>IF($F$27="","",$F$27)</f>
        <v>Education</v>
      </c>
      <c r="AD112" s="646"/>
      <c r="AE112" s="647"/>
      <c r="AF112" s="648"/>
      <c r="AG112" s="646"/>
      <c r="AH112" s="647"/>
      <c r="AI112" s="647"/>
      <c r="AJ112" s="648"/>
      <c r="AK112" s="122"/>
    </row>
    <row r="113" spans="4:47" ht="15" customHeight="1" x14ac:dyDescent="0.3">
      <c r="E113" s="46" t="str">
        <f>IF(G108="","",IF(N113&gt;0,IF(N113&lt;=G108,"X",""),""))</f>
        <v/>
      </c>
      <c r="F113" s="317" t="str">
        <f>IF($F$28="","",$F$28)</f>
        <v>Recreation</v>
      </c>
      <c r="G113" s="646"/>
      <c r="H113" s="647"/>
      <c r="I113" s="648"/>
      <c r="J113" s="646"/>
      <c r="K113" s="647"/>
      <c r="L113" s="647"/>
      <c r="M113" s="648"/>
      <c r="N113" s="122"/>
      <c r="X113" s="159"/>
      <c r="AB113" s="46" t="str">
        <f>IF(AD108="","",IF(AK113&gt;0,IF(AK113&lt;=AD108,"X",""),""))</f>
        <v/>
      </c>
      <c r="AC113" s="317" t="str">
        <f>IF($F$28="","",$F$28)</f>
        <v>Recreation</v>
      </c>
      <c r="AD113" s="646"/>
      <c r="AE113" s="647"/>
      <c r="AF113" s="648"/>
      <c r="AG113" s="646"/>
      <c r="AH113" s="647"/>
      <c r="AI113" s="647"/>
      <c r="AJ113" s="648"/>
      <c r="AK113" s="122"/>
    </row>
    <row r="114" spans="4:47" ht="15" customHeight="1" x14ac:dyDescent="0.3">
      <c r="E114" s="46" t="str">
        <f>IF(G108="","",IF(N114&gt;0,IF(N114&lt;=G108,"X",""),""))</f>
        <v/>
      </c>
      <c r="F114" s="317" t="str">
        <f>IF($F$29="","",$F$29)</f>
        <v>Health Services</v>
      </c>
      <c r="G114" s="646"/>
      <c r="H114" s="647"/>
      <c r="I114" s="648"/>
      <c r="J114" s="646"/>
      <c r="K114" s="647"/>
      <c r="L114" s="647"/>
      <c r="M114" s="648"/>
      <c r="N114" s="122"/>
      <c r="X114" s="159"/>
      <c r="AB114" s="46" t="str">
        <f>IF(AD108="","",IF(AK114&gt;0,IF(AK114&lt;=AD108,"X",""),""))</f>
        <v/>
      </c>
      <c r="AC114" s="317" t="str">
        <f>IF($F$29="","",$F$29)</f>
        <v>Health Services</v>
      </c>
      <c r="AD114" s="646"/>
      <c r="AE114" s="647"/>
      <c r="AF114" s="648"/>
      <c r="AG114" s="646"/>
      <c r="AH114" s="647"/>
      <c r="AI114" s="647"/>
      <c r="AJ114" s="648"/>
      <c r="AK114" s="122"/>
    </row>
    <row r="115" spans="4:47" ht="15" customHeight="1" x14ac:dyDescent="0.3">
      <c r="E115" s="46" t="str">
        <f>IF(G108="","",IF(N115&gt;0,IF(N115&lt;=G108,"X",""),""))</f>
        <v/>
      </c>
      <c r="F115" s="317" t="str">
        <f>IF($F$30="","",$F$30)</f>
        <v>Social Services</v>
      </c>
      <c r="G115" s="646"/>
      <c r="H115" s="647"/>
      <c r="I115" s="648"/>
      <c r="J115" s="646"/>
      <c r="K115" s="647"/>
      <c r="L115" s="647"/>
      <c r="M115" s="648"/>
      <c r="N115" s="122"/>
      <c r="X115" s="159"/>
      <c r="AB115" s="46" t="str">
        <f>IF(AD108="","",IF(AK115&gt;0,IF(AK115&lt;=AD108,"X",""),""))</f>
        <v/>
      </c>
      <c r="AC115" s="317" t="str">
        <f>IF($F$30="","",$F$30)</f>
        <v>Social Services</v>
      </c>
      <c r="AD115" s="646"/>
      <c r="AE115" s="647"/>
      <c r="AF115" s="648"/>
      <c r="AG115" s="646"/>
      <c r="AH115" s="647"/>
      <c r="AI115" s="647"/>
      <c r="AJ115" s="648"/>
      <c r="AK115" s="122"/>
    </row>
    <row r="116" spans="4:47" ht="15" hidden="1" customHeight="1" x14ac:dyDescent="0.3">
      <c r="E116" s="46" t="str">
        <f>IF(G108="","",IF(N116&gt;0,IF(N116&lt;=G108,"X",""),""))</f>
        <v/>
      </c>
      <c r="F116" s="317" t="str">
        <f>IF($F$31="","",$F$31)</f>
        <v/>
      </c>
      <c r="G116" s="646"/>
      <c r="H116" s="647"/>
      <c r="I116" s="648"/>
      <c r="J116" s="646"/>
      <c r="K116" s="647"/>
      <c r="L116" s="647"/>
      <c r="M116" s="648"/>
      <c r="N116" s="122"/>
      <c r="X116" s="159"/>
      <c r="AB116" s="46" t="str">
        <f>IF(AD108="","",IF(AK116&gt;0,IF(AK116&lt;=AD108,"X",""),""))</f>
        <v/>
      </c>
      <c r="AC116" s="317" t="str">
        <f>IF($F$31="","",$F$31)</f>
        <v/>
      </c>
      <c r="AD116" s="646"/>
      <c r="AE116" s="647"/>
      <c r="AF116" s="648"/>
      <c r="AG116" s="646"/>
      <c r="AH116" s="647"/>
      <c r="AI116" s="647"/>
      <c r="AJ116" s="648"/>
      <c r="AK116" s="122"/>
    </row>
    <row r="117" spans="4:47" ht="15" hidden="1" customHeight="1" x14ac:dyDescent="0.3">
      <c r="E117" s="46" t="str">
        <f>IF(G108="","",IF(N117&gt;0,IF(N117&lt;=G108,"X",""),""))</f>
        <v/>
      </c>
      <c r="F117" s="317" t="str">
        <f>IF($F$32="","",$F$32)</f>
        <v/>
      </c>
      <c r="G117" s="646"/>
      <c r="H117" s="647"/>
      <c r="I117" s="648"/>
      <c r="J117" s="646"/>
      <c r="K117" s="647"/>
      <c r="L117" s="647"/>
      <c r="M117" s="648"/>
      <c r="N117" s="122"/>
      <c r="X117" s="159"/>
      <c r="AB117" s="46" t="str">
        <f>IF(AD108="","",IF(AK117&gt;0,IF(AK117&lt;=AD108,"X",""),""))</f>
        <v/>
      </c>
      <c r="AC117" s="317" t="str">
        <f>IF($F$32="","",$F$32)</f>
        <v/>
      </c>
      <c r="AD117" s="646"/>
      <c r="AE117" s="647"/>
      <c r="AF117" s="648"/>
      <c r="AG117" s="646"/>
      <c r="AH117" s="647"/>
      <c r="AI117" s="647"/>
      <c r="AJ117" s="648"/>
      <c r="AK117" s="122"/>
    </row>
    <row r="118" spans="4:47" ht="15" hidden="1" customHeight="1" x14ac:dyDescent="0.3">
      <c r="E118" s="46" t="str">
        <f>IF(G108="","",IF(N118&gt;0,IF(N118&lt;=G108,"X",""),""))</f>
        <v/>
      </c>
      <c r="F118" s="317" t="str">
        <f>IF($F$33="","",$F$33)</f>
        <v/>
      </c>
      <c r="G118" s="646"/>
      <c r="H118" s="647"/>
      <c r="I118" s="648"/>
      <c r="J118" s="646"/>
      <c r="K118" s="647"/>
      <c r="L118" s="647"/>
      <c r="M118" s="648"/>
      <c r="N118" s="122"/>
      <c r="X118" s="159"/>
      <c r="AB118" s="46" t="str">
        <f>IF(AD108="","",IF(AK118&gt;0,IF(AK118&lt;=AD108,"X",""),""))</f>
        <v/>
      </c>
      <c r="AC118" s="317" t="str">
        <f>IF($F$33="","",$F$33)</f>
        <v/>
      </c>
      <c r="AD118" s="646"/>
      <c r="AE118" s="647"/>
      <c r="AF118" s="648"/>
      <c r="AG118" s="646"/>
      <c r="AH118" s="647"/>
      <c r="AI118" s="647"/>
      <c r="AJ118" s="648"/>
      <c r="AK118" s="122"/>
    </row>
    <row r="119" spans="4:47" ht="17.25" thickBot="1" x14ac:dyDescent="0.35">
      <c r="D119" s="40"/>
      <c r="E119" s="40"/>
      <c r="F119" s="40"/>
      <c r="G119" s="40"/>
      <c r="H119" s="40"/>
      <c r="I119" s="40"/>
      <c r="J119" s="40"/>
      <c r="K119" s="40"/>
      <c r="L119" s="40"/>
      <c r="M119" s="40"/>
      <c r="N119" s="40"/>
      <c r="X119" s="159"/>
      <c r="AA119" s="40"/>
      <c r="AB119" s="40"/>
      <c r="AC119" s="40"/>
      <c r="AD119" s="40"/>
      <c r="AE119" s="40"/>
      <c r="AF119" s="40"/>
      <c r="AG119" s="40"/>
      <c r="AH119" s="40"/>
      <c r="AI119" s="40"/>
      <c r="AJ119" s="40"/>
      <c r="AK119" s="40"/>
    </row>
    <row r="120" spans="4:47" x14ac:dyDescent="0.3">
      <c r="D120" s="645"/>
      <c r="E120" s="645"/>
      <c r="F120" s="645"/>
      <c r="G120" s="645"/>
      <c r="H120" s="645"/>
      <c r="I120" s="645"/>
      <c r="J120" s="645"/>
      <c r="K120" s="645"/>
      <c r="L120" s="645"/>
      <c r="M120" s="645"/>
      <c r="N120" s="645"/>
      <c r="X120" s="159"/>
      <c r="AA120" s="645"/>
      <c r="AB120" s="645"/>
      <c r="AC120" s="645"/>
      <c r="AD120" s="645"/>
      <c r="AE120" s="645"/>
      <c r="AF120" s="645"/>
      <c r="AG120" s="645"/>
      <c r="AH120" s="645"/>
      <c r="AI120" s="645"/>
      <c r="AJ120" s="645"/>
      <c r="AK120" s="645"/>
    </row>
    <row r="121" spans="4:47" x14ac:dyDescent="0.3">
      <c r="E121" s="35" t="s">
        <v>194</v>
      </c>
      <c r="F121" s="41">
        <f>F107+1</f>
        <v>7</v>
      </c>
      <c r="G121" s="35" t="s">
        <v>195</v>
      </c>
      <c r="H121" s="35"/>
      <c r="I121" s="35"/>
      <c r="J121" s="326" t="s">
        <v>457</v>
      </c>
      <c r="K121" s="324"/>
      <c r="X121" s="159"/>
      <c r="AB121" s="35" t="s">
        <v>194</v>
      </c>
      <c r="AC121" s="41">
        <f>AC107+1</f>
        <v>7</v>
      </c>
      <c r="AD121" s="35" t="s">
        <v>195</v>
      </c>
      <c r="AE121" s="35"/>
      <c r="AF121" s="35"/>
      <c r="AG121" s="326" t="s">
        <v>457</v>
      </c>
      <c r="AH121" s="324"/>
    </row>
    <row r="122" spans="4:47" x14ac:dyDescent="0.3">
      <c r="E122" s="35" t="s">
        <v>196</v>
      </c>
      <c r="F122" s="267"/>
      <c r="G122" s="43" t="str">
        <f>IF(F122=O$4,P$4,IF(F122=O$5,P$5,IF(F122=O$6,P$6,IF(F122=O$7,P$7,IF(F122=O$8,P$8,"")))))</f>
        <v/>
      </c>
      <c r="H122" s="43"/>
      <c r="I122" s="43"/>
      <c r="J122" s="326" t="s">
        <v>458</v>
      </c>
      <c r="K122" s="324"/>
      <c r="L122" s="44"/>
      <c r="M122" s="44"/>
      <c r="N122" s="44"/>
      <c r="O122" s="113">
        <f>IF(F122="",0,1)</f>
        <v>0</v>
      </c>
      <c r="P122" s="113">
        <f>IF(E125="",0,1)</f>
        <v>0</v>
      </c>
      <c r="Q122" s="113">
        <f>IF(E126="",0,1)</f>
        <v>0</v>
      </c>
      <c r="R122" s="113">
        <f>IF(E127="",0,1)</f>
        <v>0</v>
      </c>
      <c r="S122" s="113">
        <f>IF(E128="",0,1)</f>
        <v>0</v>
      </c>
      <c r="T122" s="113">
        <f>IF(E129="",0,1)</f>
        <v>0</v>
      </c>
      <c r="U122" s="113">
        <f>IF(E130="",0,1)</f>
        <v>0</v>
      </c>
      <c r="V122" s="113">
        <f>IF(E131="",0,1)</f>
        <v>0</v>
      </c>
      <c r="W122" s="113">
        <f>IF(E132="",0,1)</f>
        <v>0</v>
      </c>
      <c r="X122" s="159"/>
      <c r="AB122" s="35" t="s">
        <v>196</v>
      </c>
      <c r="AC122" s="267"/>
      <c r="AD122" s="43" t="str">
        <f>IF(AC122=AL$4,AM$4,IF(AC122=AL$5,AM$5,IF(AC122=AL$6,AM$6,IF(AC122=AL$7,AM$7,IF(AC122=AL$8,AM$8,"")))))</f>
        <v/>
      </c>
      <c r="AE122" s="43"/>
      <c r="AF122" s="43"/>
      <c r="AG122" s="326" t="s">
        <v>458</v>
      </c>
      <c r="AH122" s="324"/>
      <c r="AI122" s="44"/>
      <c r="AJ122" s="44"/>
      <c r="AK122" s="44"/>
      <c r="AL122" s="113">
        <f>IF(AC122="",0,1)</f>
        <v>0</v>
      </c>
      <c r="AM122" s="113">
        <f>IF(AB125="",0,1)</f>
        <v>0</v>
      </c>
      <c r="AN122" s="113">
        <f>IF(AB126="",0,1)</f>
        <v>0</v>
      </c>
      <c r="AO122" s="113">
        <f>IF(AB127="",0,1)</f>
        <v>0</v>
      </c>
      <c r="AP122" s="113">
        <f>IF(AB128="",0,1)</f>
        <v>0</v>
      </c>
      <c r="AQ122" s="113">
        <f>IF(AB129="",0,1)</f>
        <v>0</v>
      </c>
      <c r="AR122" s="113">
        <f>IF(AB130="",0,1)</f>
        <v>0</v>
      </c>
      <c r="AS122" s="113">
        <f>IF(AB131="",0,1)</f>
        <v>0</v>
      </c>
      <c r="AT122" s="113">
        <f>IF(AB132="",0,1)</f>
        <v>0</v>
      </c>
      <c r="AU122" s="113">
        <f>IF(AB132="",0,1)</f>
        <v>0</v>
      </c>
    </row>
    <row r="123" spans="4:47" x14ac:dyDescent="0.3">
      <c r="G123" s="82"/>
      <c r="H123" s="82"/>
      <c r="I123" s="82"/>
      <c r="J123" s="82"/>
      <c r="K123" s="82"/>
      <c r="L123" s="82"/>
      <c r="M123" s="82"/>
      <c r="N123" s="82"/>
      <c r="X123" s="159"/>
      <c r="AD123" s="318"/>
      <c r="AE123" s="318"/>
      <c r="AF123" s="318"/>
      <c r="AG123" s="318"/>
      <c r="AH123" s="318"/>
      <c r="AI123" s="318"/>
      <c r="AJ123" s="318"/>
      <c r="AK123" s="318"/>
    </row>
    <row r="124" spans="4:47" x14ac:dyDescent="0.3">
      <c r="F124" s="35" t="s">
        <v>197</v>
      </c>
      <c r="G124" s="35" t="s">
        <v>198</v>
      </c>
      <c r="H124" s="35"/>
      <c r="I124" s="35"/>
      <c r="J124" s="35" t="s">
        <v>199</v>
      </c>
      <c r="K124" s="35"/>
      <c r="L124" s="35"/>
      <c r="M124" s="35"/>
      <c r="N124" s="35" t="s">
        <v>200</v>
      </c>
      <c r="X124" s="159"/>
      <c r="AC124" s="35" t="s">
        <v>197</v>
      </c>
      <c r="AD124" s="35" t="s">
        <v>198</v>
      </c>
      <c r="AE124" s="35"/>
      <c r="AF124" s="35"/>
      <c r="AG124" s="35" t="s">
        <v>199</v>
      </c>
      <c r="AH124" s="35"/>
      <c r="AI124" s="35"/>
      <c r="AJ124" s="35"/>
      <c r="AK124" s="35" t="s">
        <v>200</v>
      </c>
    </row>
    <row r="125" spans="4:47" ht="15" customHeight="1" x14ac:dyDescent="0.3">
      <c r="E125" s="46" t="str">
        <f>IF(G122="","",IF(N125&gt;0,IF(N125&lt;=G122,"X",""),""))</f>
        <v/>
      </c>
      <c r="F125" s="317" t="str">
        <f>IF($F$26="","",$F$26)</f>
        <v>Grocery Stores</v>
      </c>
      <c r="G125" s="646"/>
      <c r="H125" s="647"/>
      <c r="I125" s="648"/>
      <c r="J125" s="646"/>
      <c r="K125" s="647"/>
      <c r="L125" s="647"/>
      <c r="M125" s="648"/>
      <c r="N125" s="122"/>
      <c r="X125" s="159"/>
      <c r="AB125" s="46" t="str">
        <f>IF(AD122="","",IF(AK125&gt;0,IF(AK125&lt;=AD122,"X",""),""))</f>
        <v/>
      </c>
      <c r="AC125" s="317" t="str">
        <f>IF($F$26="","",$F$26)</f>
        <v>Grocery Stores</v>
      </c>
      <c r="AD125" s="646"/>
      <c r="AE125" s="647"/>
      <c r="AF125" s="648"/>
      <c r="AG125" s="646"/>
      <c r="AH125" s="647"/>
      <c r="AI125" s="647"/>
      <c r="AJ125" s="648"/>
      <c r="AK125" s="122"/>
    </row>
    <row r="126" spans="4:47" ht="15" customHeight="1" x14ac:dyDescent="0.3">
      <c r="E126" s="46" t="str">
        <f>IF(G122="","",IF(N126&gt;0,IF(N126&lt;=G122,"X",""),""))</f>
        <v/>
      </c>
      <c r="F126" s="317" t="str">
        <f>IF($F$27="","",$F$27)</f>
        <v>Education</v>
      </c>
      <c r="G126" s="646"/>
      <c r="H126" s="647"/>
      <c r="I126" s="648"/>
      <c r="J126" s="646"/>
      <c r="K126" s="647"/>
      <c r="L126" s="647"/>
      <c r="M126" s="648"/>
      <c r="N126" s="122"/>
      <c r="X126" s="159"/>
      <c r="AB126" s="46" t="str">
        <f>IF(AD122="","",IF(AK126&gt;0,IF(AK126&lt;=AD122,"X",""),""))</f>
        <v/>
      </c>
      <c r="AC126" s="317" t="str">
        <f>IF($F$27="","",$F$27)</f>
        <v>Education</v>
      </c>
      <c r="AD126" s="646"/>
      <c r="AE126" s="647"/>
      <c r="AF126" s="648"/>
      <c r="AG126" s="646"/>
      <c r="AH126" s="647"/>
      <c r="AI126" s="647"/>
      <c r="AJ126" s="648"/>
      <c r="AK126" s="122"/>
    </row>
    <row r="127" spans="4:47" ht="15" customHeight="1" x14ac:dyDescent="0.3">
      <c r="E127" s="46" t="str">
        <f>IF(G122="","",IF(N127&gt;0,IF(N127&lt;=G122,"X",""),""))</f>
        <v/>
      </c>
      <c r="F127" s="317" t="str">
        <f>IF($F$28="","",$F$28)</f>
        <v>Recreation</v>
      </c>
      <c r="G127" s="646"/>
      <c r="H127" s="647"/>
      <c r="I127" s="648"/>
      <c r="J127" s="646"/>
      <c r="K127" s="647"/>
      <c r="L127" s="647"/>
      <c r="M127" s="648"/>
      <c r="N127" s="122"/>
      <c r="X127" s="159"/>
      <c r="AB127" s="46" t="str">
        <f>IF(AD122="","",IF(AK127&gt;0,IF(AK127&lt;=AD122,"X",""),""))</f>
        <v/>
      </c>
      <c r="AC127" s="317" t="str">
        <f>IF($F$28="","",$F$28)</f>
        <v>Recreation</v>
      </c>
      <c r="AD127" s="646"/>
      <c r="AE127" s="647"/>
      <c r="AF127" s="648"/>
      <c r="AG127" s="646"/>
      <c r="AH127" s="647"/>
      <c r="AI127" s="647"/>
      <c r="AJ127" s="648"/>
      <c r="AK127" s="122"/>
    </row>
    <row r="128" spans="4:47" ht="15" customHeight="1" x14ac:dyDescent="0.3">
      <c r="E128" s="46" t="str">
        <f>IF(G122="","",IF(N128&gt;0,IF(N128&lt;=G122,"X",""),""))</f>
        <v/>
      </c>
      <c r="F128" s="317" t="str">
        <f>IF($F$29="","",$F$29)</f>
        <v>Health Services</v>
      </c>
      <c r="G128" s="646"/>
      <c r="H128" s="647"/>
      <c r="I128" s="648"/>
      <c r="J128" s="646"/>
      <c r="K128" s="647"/>
      <c r="L128" s="647"/>
      <c r="M128" s="648"/>
      <c r="N128" s="122"/>
      <c r="X128" s="159"/>
      <c r="AB128" s="46" t="str">
        <f>IF(AD122="","",IF(AK128&gt;0,IF(AK128&lt;=AD122,"X",""),""))</f>
        <v/>
      </c>
      <c r="AC128" s="317" t="str">
        <f>IF($F$29="","",$F$29)</f>
        <v>Health Services</v>
      </c>
      <c r="AD128" s="646"/>
      <c r="AE128" s="647"/>
      <c r="AF128" s="648"/>
      <c r="AG128" s="646"/>
      <c r="AH128" s="647"/>
      <c r="AI128" s="647"/>
      <c r="AJ128" s="648"/>
      <c r="AK128" s="122"/>
    </row>
    <row r="129" spans="4:47" ht="15" customHeight="1" x14ac:dyDescent="0.3">
      <c r="E129" s="46" t="str">
        <f>IF(G122="","",IF(N129&gt;0,IF(N129&lt;=G122,"X",""),""))</f>
        <v/>
      </c>
      <c r="F129" s="317" t="str">
        <f>IF($F$30="","",$F$30)</f>
        <v>Social Services</v>
      </c>
      <c r="G129" s="646"/>
      <c r="H129" s="647"/>
      <c r="I129" s="648"/>
      <c r="J129" s="646"/>
      <c r="K129" s="647"/>
      <c r="L129" s="647"/>
      <c r="M129" s="648"/>
      <c r="N129" s="122"/>
      <c r="X129" s="159"/>
      <c r="AB129" s="46" t="str">
        <f>IF(AD122="","",IF(AK129&gt;0,IF(AK129&lt;=AD122,"X",""),""))</f>
        <v/>
      </c>
      <c r="AC129" s="317" t="str">
        <f>IF($F$30="","",$F$30)</f>
        <v>Social Services</v>
      </c>
      <c r="AD129" s="646"/>
      <c r="AE129" s="647"/>
      <c r="AF129" s="648"/>
      <c r="AG129" s="646"/>
      <c r="AH129" s="647"/>
      <c r="AI129" s="647"/>
      <c r="AJ129" s="648"/>
      <c r="AK129" s="122"/>
    </row>
    <row r="130" spans="4:47" ht="15" hidden="1" customHeight="1" x14ac:dyDescent="0.3">
      <c r="E130" s="46" t="str">
        <f>IF(G122="","",IF(N130&gt;0,IF(N130&lt;=G122,"X",""),""))</f>
        <v/>
      </c>
      <c r="F130" s="317" t="str">
        <f>IF($F$31="","",$F$31)</f>
        <v/>
      </c>
      <c r="G130" s="646"/>
      <c r="H130" s="647"/>
      <c r="I130" s="648"/>
      <c r="J130" s="646"/>
      <c r="K130" s="647"/>
      <c r="L130" s="647"/>
      <c r="M130" s="648"/>
      <c r="N130" s="122"/>
      <c r="X130" s="159"/>
      <c r="AB130" s="46" t="str">
        <f>IF(AD122="","",IF(AK130&gt;0,IF(AK130&lt;=AD122,"X",""),""))</f>
        <v/>
      </c>
      <c r="AC130" s="317" t="str">
        <f>IF($F$31="","",$F$31)</f>
        <v/>
      </c>
      <c r="AD130" s="646"/>
      <c r="AE130" s="647"/>
      <c r="AF130" s="648"/>
      <c r="AG130" s="646"/>
      <c r="AH130" s="647"/>
      <c r="AI130" s="647"/>
      <c r="AJ130" s="648"/>
      <c r="AK130" s="122"/>
    </row>
    <row r="131" spans="4:47" ht="15" hidden="1" customHeight="1" x14ac:dyDescent="0.3">
      <c r="E131" s="46" t="str">
        <f>IF(G122="","",IF(N131&gt;0,IF(N131&lt;=G122,"X",""),""))</f>
        <v/>
      </c>
      <c r="F131" s="317" t="str">
        <f>IF($F$32="","",$F$32)</f>
        <v/>
      </c>
      <c r="G131" s="646"/>
      <c r="H131" s="647"/>
      <c r="I131" s="648"/>
      <c r="J131" s="646"/>
      <c r="K131" s="647"/>
      <c r="L131" s="647"/>
      <c r="M131" s="648"/>
      <c r="N131" s="122"/>
      <c r="X131" s="159"/>
      <c r="AB131" s="46" t="str">
        <f>IF(AD122="","",IF(AK131&gt;0,IF(AK131&lt;=AD122,"X",""),""))</f>
        <v/>
      </c>
      <c r="AC131" s="317" t="str">
        <f>IF($F$32="","",$F$32)</f>
        <v/>
      </c>
      <c r="AD131" s="646"/>
      <c r="AE131" s="647"/>
      <c r="AF131" s="648"/>
      <c r="AG131" s="646"/>
      <c r="AH131" s="647"/>
      <c r="AI131" s="647"/>
      <c r="AJ131" s="648"/>
      <c r="AK131" s="122"/>
    </row>
    <row r="132" spans="4:47" ht="15" hidden="1" customHeight="1" x14ac:dyDescent="0.3">
      <c r="E132" s="46" t="str">
        <f>IF(G122="","",IF(N132&gt;0,IF(N132&lt;=G122,"X",""),""))</f>
        <v/>
      </c>
      <c r="F132" s="317" t="str">
        <f>IF($F$33="","",$F$33)</f>
        <v/>
      </c>
      <c r="G132" s="646"/>
      <c r="H132" s="647"/>
      <c r="I132" s="648"/>
      <c r="J132" s="646"/>
      <c r="K132" s="647"/>
      <c r="L132" s="647"/>
      <c r="M132" s="648"/>
      <c r="N132" s="122"/>
      <c r="X132" s="159"/>
      <c r="AB132" s="46" t="str">
        <f>IF(AD122="","",IF(AK132&gt;0,IF(AK132&lt;=AD122,"X",""),""))</f>
        <v/>
      </c>
      <c r="AC132" s="317" t="str">
        <f>IF($F$33="","",$F$33)</f>
        <v/>
      </c>
      <c r="AD132" s="646"/>
      <c r="AE132" s="647"/>
      <c r="AF132" s="648"/>
      <c r="AG132" s="646"/>
      <c r="AH132" s="647"/>
      <c r="AI132" s="647"/>
      <c r="AJ132" s="648"/>
      <c r="AK132" s="122"/>
    </row>
    <row r="133" spans="4:47" ht="17.25" thickBot="1" x14ac:dyDescent="0.35">
      <c r="D133" s="40"/>
      <c r="E133" s="40"/>
      <c r="F133" s="40"/>
      <c r="G133" s="40"/>
      <c r="H133" s="40"/>
      <c r="I133" s="40"/>
      <c r="J133" s="40"/>
      <c r="K133" s="40"/>
      <c r="L133" s="40"/>
      <c r="M133" s="40"/>
      <c r="N133" s="40"/>
      <c r="X133" s="159"/>
      <c r="AA133" s="40"/>
      <c r="AB133" s="40"/>
      <c r="AC133" s="40"/>
      <c r="AD133" s="40"/>
      <c r="AE133" s="40"/>
      <c r="AF133" s="40"/>
      <c r="AG133" s="40"/>
      <c r="AH133" s="40"/>
      <c r="AI133" s="40"/>
      <c r="AJ133" s="40"/>
      <c r="AK133" s="40"/>
    </row>
    <row r="134" spans="4:47" x14ac:dyDescent="0.3">
      <c r="D134" s="645"/>
      <c r="E134" s="645"/>
      <c r="F134" s="645"/>
      <c r="G134" s="645"/>
      <c r="H134" s="645"/>
      <c r="I134" s="645"/>
      <c r="J134" s="645"/>
      <c r="K134" s="645"/>
      <c r="L134" s="645"/>
      <c r="M134" s="645"/>
      <c r="N134" s="645"/>
      <c r="X134" s="159"/>
      <c r="AA134" s="645"/>
      <c r="AB134" s="645"/>
      <c r="AC134" s="645"/>
      <c r="AD134" s="645"/>
      <c r="AE134" s="645"/>
      <c r="AF134" s="645"/>
      <c r="AG134" s="645"/>
      <c r="AH134" s="645"/>
      <c r="AI134" s="645"/>
      <c r="AJ134" s="645"/>
      <c r="AK134" s="645"/>
    </row>
    <row r="135" spans="4:47" x14ac:dyDescent="0.3">
      <c r="E135" s="35" t="s">
        <v>194</v>
      </c>
      <c r="F135" s="41">
        <f>F121+1</f>
        <v>8</v>
      </c>
      <c r="G135" s="35" t="s">
        <v>195</v>
      </c>
      <c r="H135" s="35"/>
      <c r="I135" s="35"/>
      <c r="J135" s="326" t="s">
        <v>457</v>
      </c>
      <c r="K135" s="324"/>
      <c r="X135" s="159"/>
      <c r="AB135" s="35" t="s">
        <v>194</v>
      </c>
      <c r="AC135" s="41">
        <f>AC121+1</f>
        <v>8</v>
      </c>
      <c r="AD135" s="35" t="s">
        <v>195</v>
      </c>
      <c r="AE135" s="35"/>
      <c r="AF135" s="35"/>
      <c r="AG135" s="326" t="s">
        <v>457</v>
      </c>
      <c r="AH135" s="324"/>
    </row>
    <row r="136" spans="4:47" x14ac:dyDescent="0.3">
      <c r="E136" s="35" t="s">
        <v>196</v>
      </c>
      <c r="F136" s="267"/>
      <c r="G136" s="43" t="str">
        <f>IF(F136=O$4,P$4,IF(F136=O$5,P$5,IF(F136=O$6,P$6,IF(F136=O$7,P$7,IF(F136=O$8,P$8,"")))))</f>
        <v/>
      </c>
      <c r="H136" s="43"/>
      <c r="I136" s="43"/>
      <c r="J136" s="326" t="s">
        <v>458</v>
      </c>
      <c r="K136" s="324"/>
      <c r="L136" s="44"/>
      <c r="M136" s="44"/>
      <c r="N136" s="44"/>
      <c r="O136" s="113">
        <f>IF(F136="",0,1)</f>
        <v>0</v>
      </c>
      <c r="P136" s="113">
        <f>IF(E139="",0,1)</f>
        <v>0</v>
      </c>
      <c r="Q136" s="113">
        <f>IF(E140="",0,1)</f>
        <v>0</v>
      </c>
      <c r="R136" s="113">
        <f>IF(E141="",0,1)</f>
        <v>0</v>
      </c>
      <c r="S136" s="113">
        <f>IF(E142="",0,1)</f>
        <v>0</v>
      </c>
      <c r="T136" s="113">
        <f>IF(E143="",0,1)</f>
        <v>0</v>
      </c>
      <c r="U136" s="113">
        <f>IF(E144="",0,1)</f>
        <v>0</v>
      </c>
      <c r="V136" s="113">
        <f>IF(E145="",0,1)</f>
        <v>0</v>
      </c>
      <c r="W136" s="113">
        <f>IF(E146="",0,1)</f>
        <v>0</v>
      </c>
      <c r="X136" s="159"/>
      <c r="AB136" s="35" t="s">
        <v>196</v>
      </c>
      <c r="AC136" s="267"/>
      <c r="AD136" s="43" t="str">
        <f>IF(AC136=AL$4,AM$4,IF(AC136=AL$5,AM$5,IF(AC136=AL$6,AM$6,IF(AC136=AL$7,AM$7,IF(AC136=AL$8,AM$8,"")))))</f>
        <v/>
      </c>
      <c r="AE136" s="43"/>
      <c r="AF136" s="43"/>
      <c r="AG136" s="326" t="s">
        <v>458</v>
      </c>
      <c r="AH136" s="324"/>
      <c r="AI136" s="44"/>
      <c r="AJ136" s="44"/>
      <c r="AK136" s="44"/>
      <c r="AL136" s="113">
        <f>IF(AC136="",0,1)</f>
        <v>0</v>
      </c>
      <c r="AM136" s="113">
        <f>IF(AB139="",0,1)</f>
        <v>0</v>
      </c>
      <c r="AN136" s="113">
        <f>IF(AB140="",0,1)</f>
        <v>0</v>
      </c>
      <c r="AO136" s="113">
        <f>IF(AB141="",0,1)</f>
        <v>0</v>
      </c>
      <c r="AP136" s="113">
        <f>IF(AB142="",0,1)</f>
        <v>0</v>
      </c>
      <c r="AQ136" s="113">
        <f>IF(AB143="",0,1)</f>
        <v>0</v>
      </c>
      <c r="AR136" s="113">
        <f>IF(AB144="",0,1)</f>
        <v>0</v>
      </c>
      <c r="AS136" s="113">
        <f>IF(AB145="",0,1)</f>
        <v>0</v>
      </c>
      <c r="AT136" s="113">
        <f>IF(AB146="",0,1)</f>
        <v>0</v>
      </c>
      <c r="AU136" s="113">
        <f>IF(AB146="",0,1)</f>
        <v>0</v>
      </c>
    </row>
    <row r="137" spans="4:47" x14ac:dyDescent="0.3">
      <c r="G137" s="82"/>
      <c r="H137" s="82"/>
      <c r="I137" s="82"/>
      <c r="J137" s="82"/>
      <c r="K137" s="82"/>
      <c r="L137" s="82"/>
      <c r="M137" s="82"/>
      <c r="N137" s="82"/>
      <c r="X137" s="159"/>
      <c r="AD137" s="318"/>
      <c r="AE137" s="318"/>
      <c r="AF137" s="318"/>
      <c r="AG137" s="318"/>
      <c r="AH137" s="318"/>
      <c r="AI137" s="318"/>
      <c r="AJ137" s="318"/>
      <c r="AK137" s="318"/>
    </row>
    <row r="138" spans="4:47" x14ac:dyDescent="0.3">
      <c r="F138" s="35" t="s">
        <v>197</v>
      </c>
      <c r="G138" s="35" t="s">
        <v>198</v>
      </c>
      <c r="H138" s="35"/>
      <c r="I138" s="35"/>
      <c r="J138" s="35" t="s">
        <v>199</v>
      </c>
      <c r="K138" s="35"/>
      <c r="L138" s="35"/>
      <c r="M138" s="35"/>
      <c r="N138" s="35" t="s">
        <v>200</v>
      </c>
      <c r="X138" s="159"/>
      <c r="AC138" s="35" t="s">
        <v>197</v>
      </c>
      <c r="AD138" s="35" t="s">
        <v>198</v>
      </c>
      <c r="AE138" s="35"/>
      <c r="AF138" s="35"/>
      <c r="AG138" s="35" t="s">
        <v>199</v>
      </c>
      <c r="AH138" s="35"/>
      <c r="AI138" s="35"/>
      <c r="AJ138" s="35"/>
      <c r="AK138" s="35" t="s">
        <v>200</v>
      </c>
    </row>
    <row r="139" spans="4:47" ht="15" customHeight="1" x14ac:dyDescent="0.3">
      <c r="E139" s="46" t="str">
        <f>IF(G136="","",IF(N139&gt;0,IF(N139&lt;=G136,"X",""),""))</f>
        <v/>
      </c>
      <c r="F139" s="317" t="str">
        <f>IF($F$26="","",$F$26)</f>
        <v>Grocery Stores</v>
      </c>
      <c r="G139" s="646"/>
      <c r="H139" s="647"/>
      <c r="I139" s="648"/>
      <c r="J139" s="646"/>
      <c r="K139" s="647"/>
      <c r="L139" s="647"/>
      <c r="M139" s="648"/>
      <c r="N139" s="122"/>
      <c r="X139" s="159"/>
      <c r="AB139" s="46" t="str">
        <f>IF(AD136="","",IF(AK139&gt;0,IF(AK139&lt;=AD136,"X",""),""))</f>
        <v/>
      </c>
      <c r="AC139" s="317" t="str">
        <f>IF($F$26="","",$F$26)</f>
        <v>Grocery Stores</v>
      </c>
      <c r="AD139" s="646"/>
      <c r="AE139" s="647"/>
      <c r="AF139" s="648"/>
      <c r="AG139" s="646"/>
      <c r="AH139" s="647"/>
      <c r="AI139" s="647"/>
      <c r="AJ139" s="648"/>
      <c r="AK139" s="122"/>
    </row>
    <row r="140" spans="4:47" ht="15" customHeight="1" x14ac:dyDescent="0.3">
      <c r="E140" s="46" t="str">
        <f>IF(G136="","",IF(N140&gt;0,IF(N140&lt;=G136,"X",""),""))</f>
        <v/>
      </c>
      <c r="F140" s="317" t="str">
        <f>IF($F$27="","",$F$27)</f>
        <v>Education</v>
      </c>
      <c r="G140" s="646"/>
      <c r="H140" s="647"/>
      <c r="I140" s="648"/>
      <c r="J140" s="646"/>
      <c r="K140" s="647"/>
      <c r="L140" s="647"/>
      <c r="M140" s="648"/>
      <c r="N140" s="122"/>
      <c r="X140" s="159"/>
      <c r="AB140" s="46" t="str">
        <f>IF(AD136="","",IF(AK140&gt;0,IF(AK140&lt;=AD136,"X",""),""))</f>
        <v/>
      </c>
      <c r="AC140" s="317" t="str">
        <f>IF($F$27="","",$F$27)</f>
        <v>Education</v>
      </c>
      <c r="AD140" s="646"/>
      <c r="AE140" s="647"/>
      <c r="AF140" s="648"/>
      <c r="AG140" s="646"/>
      <c r="AH140" s="647"/>
      <c r="AI140" s="647"/>
      <c r="AJ140" s="648"/>
      <c r="AK140" s="122"/>
    </row>
    <row r="141" spans="4:47" ht="15" customHeight="1" x14ac:dyDescent="0.3">
      <c r="E141" s="46" t="str">
        <f>IF(G136="","",IF(N141&gt;0,IF(N141&lt;=G136,"X",""),""))</f>
        <v/>
      </c>
      <c r="F141" s="317" t="str">
        <f>IF($F$28="","",$F$28)</f>
        <v>Recreation</v>
      </c>
      <c r="G141" s="646"/>
      <c r="H141" s="647"/>
      <c r="I141" s="648"/>
      <c r="J141" s="646"/>
      <c r="K141" s="647"/>
      <c r="L141" s="647"/>
      <c r="M141" s="648"/>
      <c r="N141" s="122"/>
      <c r="X141" s="159"/>
      <c r="AB141" s="46" t="str">
        <f>IF(AD136="","",IF(AK141&gt;0,IF(AK141&lt;=AD136,"X",""),""))</f>
        <v/>
      </c>
      <c r="AC141" s="317" t="str">
        <f>IF($F$28="","",$F$28)</f>
        <v>Recreation</v>
      </c>
      <c r="AD141" s="646"/>
      <c r="AE141" s="647"/>
      <c r="AF141" s="648"/>
      <c r="AG141" s="646"/>
      <c r="AH141" s="647"/>
      <c r="AI141" s="647"/>
      <c r="AJ141" s="648"/>
      <c r="AK141" s="122"/>
    </row>
    <row r="142" spans="4:47" ht="15" customHeight="1" x14ac:dyDescent="0.3">
      <c r="E142" s="46" t="str">
        <f>IF(G136="","",IF(N142&gt;0,IF(N142&lt;=G136,"X",""),""))</f>
        <v/>
      </c>
      <c r="F142" s="317" t="str">
        <f>IF($F$29="","",$F$29)</f>
        <v>Health Services</v>
      </c>
      <c r="G142" s="646"/>
      <c r="H142" s="647"/>
      <c r="I142" s="648"/>
      <c r="J142" s="646"/>
      <c r="K142" s="647"/>
      <c r="L142" s="647"/>
      <c r="M142" s="648"/>
      <c r="N142" s="122"/>
      <c r="X142" s="159"/>
      <c r="AB142" s="46" t="str">
        <f>IF(AD136="","",IF(AK142&gt;0,IF(AK142&lt;=AD136,"X",""),""))</f>
        <v/>
      </c>
      <c r="AC142" s="317" t="str">
        <f>IF($F$29="","",$F$29)</f>
        <v>Health Services</v>
      </c>
      <c r="AD142" s="646"/>
      <c r="AE142" s="647"/>
      <c r="AF142" s="648"/>
      <c r="AG142" s="646"/>
      <c r="AH142" s="647"/>
      <c r="AI142" s="647"/>
      <c r="AJ142" s="648"/>
      <c r="AK142" s="122"/>
    </row>
    <row r="143" spans="4:47" ht="15" customHeight="1" x14ac:dyDescent="0.3">
      <c r="E143" s="46" t="str">
        <f>IF(G136="","",IF(N143&gt;0,IF(N143&lt;=G136,"X",""),""))</f>
        <v/>
      </c>
      <c r="F143" s="317" t="str">
        <f>IF($F$30="","",$F$30)</f>
        <v>Social Services</v>
      </c>
      <c r="G143" s="646"/>
      <c r="H143" s="647"/>
      <c r="I143" s="648"/>
      <c r="J143" s="646"/>
      <c r="K143" s="647"/>
      <c r="L143" s="647"/>
      <c r="M143" s="648"/>
      <c r="N143" s="122"/>
      <c r="X143" s="159"/>
      <c r="AB143" s="46" t="str">
        <f>IF(AD136="","",IF(AK143&gt;0,IF(AK143&lt;=AD136,"X",""),""))</f>
        <v/>
      </c>
      <c r="AC143" s="317" t="str">
        <f>IF($F$30="","",$F$30)</f>
        <v>Social Services</v>
      </c>
      <c r="AD143" s="646"/>
      <c r="AE143" s="647"/>
      <c r="AF143" s="648"/>
      <c r="AG143" s="646"/>
      <c r="AH143" s="647"/>
      <c r="AI143" s="647"/>
      <c r="AJ143" s="648"/>
      <c r="AK143" s="122"/>
    </row>
    <row r="144" spans="4:47" ht="15" hidden="1" customHeight="1" x14ac:dyDescent="0.3">
      <c r="E144" s="46" t="str">
        <f>IF(G136="","",IF(N144&gt;0,IF(N144&lt;=G136,"X",""),""))</f>
        <v/>
      </c>
      <c r="F144" s="317" t="str">
        <f>IF($F$31="","",$F$31)</f>
        <v/>
      </c>
      <c r="G144" s="646"/>
      <c r="H144" s="647"/>
      <c r="I144" s="648"/>
      <c r="J144" s="646"/>
      <c r="K144" s="647"/>
      <c r="L144" s="647"/>
      <c r="M144" s="648"/>
      <c r="N144" s="122"/>
      <c r="X144" s="159"/>
      <c r="AB144" s="46" t="str">
        <f>IF(AD136="","",IF(AK144&gt;0,IF(AK144&lt;=AD136,"X",""),""))</f>
        <v/>
      </c>
      <c r="AC144" s="317" t="str">
        <f>IF($F$31="","",$F$31)</f>
        <v/>
      </c>
      <c r="AD144" s="646"/>
      <c r="AE144" s="647"/>
      <c r="AF144" s="648"/>
      <c r="AG144" s="646"/>
      <c r="AH144" s="647"/>
      <c r="AI144" s="647"/>
      <c r="AJ144" s="648"/>
      <c r="AK144" s="122"/>
    </row>
    <row r="145" spans="4:47" ht="15" hidden="1" customHeight="1" x14ac:dyDescent="0.3">
      <c r="E145" s="46" t="str">
        <f>IF(G136="","",IF(N145&gt;0,IF(N145&lt;=G136,"X",""),""))</f>
        <v/>
      </c>
      <c r="F145" s="317" t="str">
        <f>IF($F$32="","",$F$32)</f>
        <v/>
      </c>
      <c r="G145" s="646"/>
      <c r="H145" s="647"/>
      <c r="I145" s="648"/>
      <c r="J145" s="646"/>
      <c r="K145" s="647"/>
      <c r="L145" s="647"/>
      <c r="M145" s="648"/>
      <c r="N145" s="122"/>
      <c r="X145" s="159"/>
      <c r="AB145" s="46" t="str">
        <f>IF(AD136="","",IF(AK145&gt;0,IF(AK145&lt;=AD136,"X",""),""))</f>
        <v/>
      </c>
      <c r="AC145" s="317" t="str">
        <f>IF($F$32="","",$F$32)</f>
        <v/>
      </c>
      <c r="AD145" s="646"/>
      <c r="AE145" s="647"/>
      <c r="AF145" s="648"/>
      <c r="AG145" s="646"/>
      <c r="AH145" s="647"/>
      <c r="AI145" s="647"/>
      <c r="AJ145" s="648"/>
      <c r="AK145" s="122"/>
    </row>
    <row r="146" spans="4:47" ht="15" hidden="1" customHeight="1" x14ac:dyDescent="0.3">
      <c r="E146" s="46" t="str">
        <f>IF(G136="","",IF(N146&gt;0,IF(N146&lt;=G136,"X",""),""))</f>
        <v/>
      </c>
      <c r="F146" s="317" t="str">
        <f>IF($F$33="","",$F$33)</f>
        <v/>
      </c>
      <c r="G146" s="646"/>
      <c r="H146" s="647"/>
      <c r="I146" s="648"/>
      <c r="J146" s="646"/>
      <c r="K146" s="647"/>
      <c r="L146" s="647"/>
      <c r="M146" s="648"/>
      <c r="N146" s="122"/>
      <c r="X146" s="159"/>
      <c r="AB146" s="46" t="str">
        <f>IF(AD136="","",IF(AK146&gt;0,IF(AK146&lt;=AD136,"X",""),""))</f>
        <v/>
      </c>
      <c r="AC146" s="317" t="str">
        <f>IF($F$33="","",$F$33)</f>
        <v/>
      </c>
      <c r="AD146" s="646"/>
      <c r="AE146" s="647"/>
      <c r="AF146" s="648"/>
      <c r="AG146" s="646"/>
      <c r="AH146" s="647"/>
      <c r="AI146" s="647"/>
      <c r="AJ146" s="648"/>
      <c r="AK146" s="122"/>
    </row>
    <row r="147" spans="4:47" ht="17.25" thickBot="1" x14ac:dyDescent="0.35">
      <c r="D147" s="40"/>
      <c r="E147" s="40"/>
      <c r="F147" s="40"/>
      <c r="G147" s="40"/>
      <c r="H147" s="40"/>
      <c r="I147" s="40"/>
      <c r="J147" s="40"/>
      <c r="K147" s="40"/>
      <c r="L147" s="40"/>
      <c r="M147" s="40"/>
      <c r="N147" s="40"/>
      <c r="X147" s="159"/>
      <c r="AA147" s="40"/>
      <c r="AB147" s="40"/>
      <c r="AC147" s="40"/>
      <c r="AD147" s="40"/>
      <c r="AE147" s="40"/>
      <c r="AF147" s="40"/>
      <c r="AG147" s="40"/>
      <c r="AH147" s="40"/>
      <c r="AI147" s="40"/>
      <c r="AJ147" s="40"/>
      <c r="AK147" s="40"/>
    </row>
    <row r="148" spans="4:47" x14ac:dyDescent="0.3">
      <c r="D148" s="645"/>
      <c r="E148" s="645"/>
      <c r="F148" s="645"/>
      <c r="G148" s="645"/>
      <c r="H148" s="645"/>
      <c r="I148" s="645"/>
      <c r="J148" s="645"/>
      <c r="K148" s="645"/>
      <c r="L148" s="645"/>
      <c r="M148" s="645"/>
      <c r="N148" s="645"/>
      <c r="X148" s="159"/>
      <c r="AA148" s="645"/>
      <c r="AB148" s="645"/>
      <c r="AC148" s="645"/>
      <c r="AD148" s="645"/>
      <c r="AE148" s="645"/>
      <c r="AF148" s="645"/>
      <c r="AG148" s="645"/>
      <c r="AH148" s="645"/>
      <c r="AI148" s="645"/>
      <c r="AJ148" s="645"/>
      <c r="AK148" s="645"/>
    </row>
    <row r="149" spans="4:47" x14ac:dyDescent="0.3">
      <c r="E149" s="35" t="s">
        <v>194</v>
      </c>
      <c r="F149" s="41">
        <f>F135+1</f>
        <v>9</v>
      </c>
      <c r="G149" s="35" t="s">
        <v>195</v>
      </c>
      <c r="H149" s="35"/>
      <c r="I149" s="35"/>
      <c r="J149" s="326" t="s">
        <v>457</v>
      </c>
      <c r="K149" s="324"/>
      <c r="X149" s="159"/>
      <c r="AB149" s="35" t="s">
        <v>194</v>
      </c>
      <c r="AC149" s="41">
        <f>AC135+1</f>
        <v>9</v>
      </c>
      <c r="AD149" s="35" t="s">
        <v>195</v>
      </c>
      <c r="AE149" s="35"/>
      <c r="AF149" s="35"/>
      <c r="AG149" s="326" t="s">
        <v>457</v>
      </c>
      <c r="AH149" s="324"/>
    </row>
    <row r="150" spans="4:47" x14ac:dyDescent="0.3">
      <c r="E150" s="35" t="s">
        <v>196</v>
      </c>
      <c r="F150" s="267"/>
      <c r="G150" s="43" t="str">
        <f>IF(F150=O$4,P$4,IF(F150=O$5,P$5,IF(F150=O$6,P$6,IF(F150=O$7,P$7,IF(F150=O$8,P$8,"")))))</f>
        <v/>
      </c>
      <c r="H150" s="43"/>
      <c r="I150" s="43"/>
      <c r="J150" s="326" t="s">
        <v>458</v>
      </c>
      <c r="K150" s="324"/>
      <c r="L150" s="44"/>
      <c r="M150" s="44"/>
      <c r="N150" s="44"/>
      <c r="O150" s="113">
        <f>IF(F150="",0,1)</f>
        <v>0</v>
      </c>
      <c r="P150" s="113">
        <f>IF(E153="",0,1)</f>
        <v>0</v>
      </c>
      <c r="Q150" s="113">
        <f>IF(E154="",0,1)</f>
        <v>0</v>
      </c>
      <c r="R150" s="113">
        <f>IF(E155="",0,1)</f>
        <v>0</v>
      </c>
      <c r="S150" s="113">
        <f>IF(E156="",0,1)</f>
        <v>0</v>
      </c>
      <c r="T150" s="113">
        <f>IF(E157="",0,1)</f>
        <v>0</v>
      </c>
      <c r="U150" s="113">
        <f>IF(E158="",0,1)</f>
        <v>0</v>
      </c>
      <c r="V150" s="113">
        <f>IF(E159="",0,1)</f>
        <v>0</v>
      </c>
      <c r="W150" s="113">
        <f>IF(E160="",0,1)</f>
        <v>0</v>
      </c>
      <c r="X150" s="159"/>
      <c r="AB150" s="35" t="s">
        <v>196</v>
      </c>
      <c r="AC150" s="267"/>
      <c r="AD150" s="43" t="str">
        <f>IF(AC150=AL$4,AM$4,IF(AC150=AL$5,AM$5,IF(AC150=AL$6,AM$6,IF(AC150=AL$7,AM$7,IF(AC150=AL$8,AM$8,"")))))</f>
        <v/>
      </c>
      <c r="AE150" s="43"/>
      <c r="AF150" s="43"/>
      <c r="AG150" s="326" t="s">
        <v>458</v>
      </c>
      <c r="AH150" s="324"/>
      <c r="AI150" s="44"/>
      <c r="AJ150" s="44"/>
      <c r="AK150" s="44"/>
      <c r="AL150" s="113">
        <f>IF(AC150="",0,1)</f>
        <v>0</v>
      </c>
      <c r="AM150" s="113">
        <f>IF(AB153="",0,1)</f>
        <v>0</v>
      </c>
      <c r="AN150" s="113">
        <f>IF(AB154="",0,1)</f>
        <v>0</v>
      </c>
      <c r="AO150" s="113">
        <f>IF(AB155="",0,1)</f>
        <v>0</v>
      </c>
      <c r="AP150" s="113">
        <f>IF(AB156="",0,1)</f>
        <v>0</v>
      </c>
      <c r="AQ150" s="113">
        <f>IF(AB157="",0,1)</f>
        <v>0</v>
      </c>
      <c r="AR150" s="113">
        <f>IF(AB158="",0,1)</f>
        <v>0</v>
      </c>
      <c r="AS150" s="113">
        <f>IF(AB159="",0,1)</f>
        <v>0</v>
      </c>
      <c r="AT150" s="113">
        <f>IF(AB160="",0,1)</f>
        <v>0</v>
      </c>
      <c r="AU150" s="113">
        <f>IF(AB160="",0,1)</f>
        <v>0</v>
      </c>
    </row>
    <row r="151" spans="4:47" x14ac:dyDescent="0.3">
      <c r="G151" s="82"/>
      <c r="H151" s="82"/>
      <c r="I151" s="82"/>
      <c r="J151" s="82"/>
      <c r="K151" s="82"/>
      <c r="L151" s="82"/>
      <c r="M151" s="82"/>
      <c r="N151" s="82"/>
      <c r="X151" s="159"/>
      <c r="AD151" s="318"/>
      <c r="AE151" s="318"/>
      <c r="AF151" s="318"/>
      <c r="AG151" s="318"/>
      <c r="AH151" s="318"/>
      <c r="AI151" s="318"/>
      <c r="AJ151" s="318"/>
      <c r="AK151" s="318"/>
    </row>
    <row r="152" spans="4:47" x14ac:dyDescent="0.3">
      <c r="F152" s="35" t="s">
        <v>197</v>
      </c>
      <c r="G152" s="35" t="s">
        <v>198</v>
      </c>
      <c r="H152" s="35"/>
      <c r="I152" s="35"/>
      <c r="J152" s="35" t="s">
        <v>199</v>
      </c>
      <c r="K152" s="35"/>
      <c r="L152" s="35"/>
      <c r="M152" s="35"/>
      <c r="N152" s="35" t="s">
        <v>200</v>
      </c>
      <c r="X152" s="159"/>
      <c r="AC152" s="35" t="s">
        <v>197</v>
      </c>
      <c r="AD152" s="35" t="s">
        <v>198</v>
      </c>
      <c r="AE152" s="35"/>
      <c r="AF152" s="35"/>
      <c r="AG152" s="35" t="s">
        <v>199</v>
      </c>
      <c r="AH152" s="35"/>
      <c r="AI152" s="35"/>
      <c r="AJ152" s="35"/>
      <c r="AK152" s="35" t="s">
        <v>200</v>
      </c>
    </row>
    <row r="153" spans="4:47" ht="15" customHeight="1" x14ac:dyDescent="0.3">
      <c r="E153" s="46" t="str">
        <f>IF(G150="","",IF(N153&gt;0,IF(N153&lt;=G150,"X",""),""))</f>
        <v/>
      </c>
      <c r="F153" s="317" t="str">
        <f>IF($F$26="","",$F$26)</f>
        <v>Grocery Stores</v>
      </c>
      <c r="G153" s="646"/>
      <c r="H153" s="647"/>
      <c r="I153" s="648"/>
      <c r="J153" s="646"/>
      <c r="K153" s="647"/>
      <c r="L153" s="647"/>
      <c r="M153" s="648"/>
      <c r="N153" s="122"/>
      <c r="X153" s="159"/>
      <c r="AB153" s="46" t="str">
        <f>IF(AD150="","",IF(AK153&gt;0,IF(AK153&lt;=AD150,"X",""),""))</f>
        <v/>
      </c>
      <c r="AC153" s="317" t="str">
        <f>IF($F$26="","",$F$26)</f>
        <v>Grocery Stores</v>
      </c>
      <c r="AD153" s="646"/>
      <c r="AE153" s="647"/>
      <c r="AF153" s="648"/>
      <c r="AG153" s="646"/>
      <c r="AH153" s="647"/>
      <c r="AI153" s="647"/>
      <c r="AJ153" s="648"/>
      <c r="AK153" s="122"/>
    </row>
    <row r="154" spans="4:47" ht="15" customHeight="1" x14ac:dyDescent="0.3">
      <c r="E154" s="46" t="str">
        <f>IF(G150="","",IF(N154&gt;0,IF(N154&lt;=G150,"X",""),""))</f>
        <v/>
      </c>
      <c r="F154" s="317" t="str">
        <f>IF($F$27="","",$F$27)</f>
        <v>Education</v>
      </c>
      <c r="G154" s="646"/>
      <c r="H154" s="647"/>
      <c r="I154" s="648"/>
      <c r="J154" s="646"/>
      <c r="K154" s="647"/>
      <c r="L154" s="647"/>
      <c r="M154" s="648"/>
      <c r="N154" s="122"/>
      <c r="X154" s="159"/>
      <c r="AB154" s="46" t="str">
        <f>IF(AD150="","",IF(AK154&gt;0,IF(AK154&lt;=AD150,"X",""),""))</f>
        <v/>
      </c>
      <c r="AC154" s="317" t="str">
        <f>IF($F$27="","",$F$27)</f>
        <v>Education</v>
      </c>
      <c r="AD154" s="646"/>
      <c r="AE154" s="647"/>
      <c r="AF154" s="648"/>
      <c r="AG154" s="646"/>
      <c r="AH154" s="647"/>
      <c r="AI154" s="647"/>
      <c r="AJ154" s="648"/>
      <c r="AK154" s="122"/>
    </row>
    <row r="155" spans="4:47" ht="15" customHeight="1" x14ac:dyDescent="0.3">
      <c r="E155" s="46" t="str">
        <f>IF(G150="","",IF(N155&gt;0,IF(N155&lt;=G150,"X",""),""))</f>
        <v/>
      </c>
      <c r="F155" s="317" t="str">
        <f>IF($F$28="","",$F$28)</f>
        <v>Recreation</v>
      </c>
      <c r="G155" s="646"/>
      <c r="H155" s="647"/>
      <c r="I155" s="648"/>
      <c r="J155" s="646"/>
      <c r="K155" s="647"/>
      <c r="L155" s="647"/>
      <c r="M155" s="648"/>
      <c r="N155" s="122"/>
      <c r="X155" s="159"/>
      <c r="AB155" s="46" t="str">
        <f>IF(AD150="","",IF(AK155&gt;0,IF(AK155&lt;=AD150,"X",""),""))</f>
        <v/>
      </c>
      <c r="AC155" s="317" t="str">
        <f>IF($F$28="","",$F$28)</f>
        <v>Recreation</v>
      </c>
      <c r="AD155" s="646"/>
      <c r="AE155" s="647"/>
      <c r="AF155" s="648"/>
      <c r="AG155" s="646"/>
      <c r="AH155" s="647"/>
      <c r="AI155" s="647"/>
      <c r="AJ155" s="648"/>
      <c r="AK155" s="122"/>
    </row>
    <row r="156" spans="4:47" ht="15" customHeight="1" x14ac:dyDescent="0.3">
      <c r="E156" s="46" t="str">
        <f>IF(G150="","",IF(N156&gt;0,IF(N156&lt;=G150,"X",""),""))</f>
        <v/>
      </c>
      <c r="F156" s="317" t="str">
        <f>IF($F$29="","",$F$29)</f>
        <v>Health Services</v>
      </c>
      <c r="G156" s="646"/>
      <c r="H156" s="647"/>
      <c r="I156" s="648"/>
      <c r="J156" s="646"/>
      <c r="K156" s="647"/>
      <c r="L156" s="647"/>
      <c r="M156" s="648"/>
      <c r="N156" s="122"/>
      <c r="X156" s="159"/>
      <c r="AB156" s="46" t="str">
        <f>IF(AD150="","",IF(AK156&gt;0,IF(AK156&lt;=AD150,"X",""),""))</f>
        <v/>
      </c>
      <c r="AC156" s="317" t="str">
        <f>IF($F$29="","",$F$29)</f>
        <v>Health Services</v>
      </c>
      <c r="AD156" s="646"/>
      <c r="AE156" s="647"/>
      <c r="AF156" s="648"/>
      <c r="AG156" s="646"/>
      <c r="AH156" s="647"/>
      <c r="AI156" s="647"/>
      <c r="AJ156" s="648"/>
      <c r="AK156" s="122"/>
    </row>
    <row r="157" spans="4:47" ht="15" customHeight="1" x14ac:dyDescent="0.3">
      <c r="E157" s="46" t="str">
        <f>IF(G150="","",IF(N157&gt;0,IF(N157&lt;=G150,"X",""),""))</f>
        <v/>
      </c>
      <c r="F157" s="317" t="str">
        <f>IF($F$30="","",$F$30)</f>
        <v>Social Services</v>
      </c>
      <c r="G157" s="646"/>
      <c r="H157" s="647"/>
      <c r="I157" s="648"/>
      <c r="J157" s="646"/>
      <c r="K157" s="647"/>
      <c r="L157" s="647"/>
      <c r="M157" s="648"/>
      <c r="N157" s="122"/>
      <c r="X157" s="159"/>
      <c r="AB157" s="46" t="str">
        <f>IF(AD150="","",IF(AK157&gt;0,IF(AK157&lt;=AD150,"X",""),""))</f>
        <v/>
      </c>
      <c r="AC157" s="317" t="str">
        <f>IF($F$30="","",$F$30)</f>
        <v>Social Services</v>
      </c>
      <c r="AD157" s="646"/>
      <c r="AE157" s="647"/>
      <c r="AF157" s="648"/>
      <c r="AG157" s="646"/>
      <c r="AH157" s="647"/>
      <c r="AI157" s="647"/>
      <c r="AJ157" s="648"/>
      <c r="AK157" s="122"/>
    </row>
    <row r="158" spans="4:47" ht="15" hidden="1" customHeight="1" x14ac:dyDescent="0.3">
      <c r="E158" s="46" t="str">
        <f>IF(G150="","",IF(N158&gt;0,IF(N158&lt;=G150,"X",""),""))</f>
        <v/>
      </c>
      <c r="F158" s="317" t="str">
        <f>IF($F$31="","",$F$31)</f>
        <v/>
      </c>
      <c r="G158" s="646"/>
      <c r="H158" s="647"/>
      <c r="I158" s="648"/>
      <c r="J158" s="646"/>
      <c r="K158" s="647"/>
      <c r="L158" s="647"/>
      <c r="M158" s="648"/>
      <c r="N158" s="122"/>
      <c r="X158" s="159"/>
      <c r="AB158" s="46" t="str">
        <f>IF(AD150="","",IF(AK158&gt;0,IF(AK158&lt;=AD150,"X",""),""))</f>
        <v/>
      </c>
      <c r="AC158" s="317" t="str">
        <f>IF($F$31="","",$F$31)</f>
        <v/>
      </c>
      <c r="AD158" s="646"/>
      <c r="AE158" s="647"/>
      <c r="AF158" s="648"/>
      <c r="AG158" s="646"/>
      <c r="AH158" s="647"/>
      <c r="AI158" s="647"/>
      <c r="AJ158" s="648"/>
      <c r="AK158" s="122"/>
    </row>
    <row r="159" spans="4:47" ht="15" hidden="1" customHeight="1" x14ac:dyDescent="0.3">
      <c r="E159" s="46" t="str">
        <f>IF(G150="","",IF(N159&gt;0,IF(N159&lt;=G150,"X",""),""))</f>
        <v/>
      </c>
      <c r="F159" s="317" t="str">
        <f>IF($F$32="","",$F$32)</f>
        <v/>
      </c>
      <c r="G159" s="646"/>
      <c r="H159" s="647"/>
      <c r="I159" s="648"/>
      <c r="J159" s="646"/>
      <c r="K159" s="647"/>
      <c r="L159" s="647"/>
      <c r="M159" s="648"/>
      <c r="N159" s="122"/>
      <c r="X159" s="159"/>
      <c r="AB159" s="46" t="str">
        <f>IF(AD150="","",IF(AK159&gt;0,IF(AK159&lt;=AD150,"X",""),""))</f>
        <v/>
      </c>
      <c r="AC159" s="317" t="str">
        <f>IF($F$32="","",$F$32)</f>
        <v/>
      </c>
      <c r="AD159" s="646"/>
      <c r="AE159" s="647"/>
      <c r="AF159" s="648"/>
      <c r="AG159" s="646"/>
      <c r="AH159" s="647"/>
      <c r="AI159" s="647"/>
      <c r="AJ159" s="648"/>
      <c r="AK159" s="122"/>
    </row>
    <row r="160" spans="4:47" ht="15" hidden="1" customHeight="1" x14ac:dyDescent="0.3">
      <c r="E160" s="46" t="str">
        <f>IF(G150="","",IF(N160&gt;0,IF(N160&lt;=G150,"X",""),""))</f>
        <v/>
      </c>
      <c r="F160" s="317" t="str">
        <f>IF($F$33="","",$F$33)</f>
        <v/>
      </c>
      <c r="G160" s="646"/>
      <c r="H160" s="647"/>
      <c r="I160" s="648"/>
      <c r="J160" s="646"/>
      <c r="K160" s="647"/>
      <c r="L160" s="647"/>
      <c r="M160" s="648"/>
      <c r="N160" s="122"/>
      <c r="X160" s="159"/>
      <c r="AB160" s="46" t="str">
        <f>IF(AD150="","",IF(AK160&gt;0,IF(AK160&lt;=AD150,"X",""),""))</f>
        <v/>
      </c>
      <c r="AC160" s="317" t="str">
        <f>IF($F$33="","",$F$33)</f>
        <v/>
      </c>
      <c r="AD160" s="646"/>
      <c r="AE160" s="647"/>
      <c r="AF160" s="648"/>
      <c r="AG160" s="646"/>
      <c r="AH160" s="647"/>
      <c r="AI160" s="647"/>
      <c r="AJ160" s="648"/>
      <c r="AK160" s="122"/>
    </row>
    <row r="161" spans="4:47" ht="17.25" thickBot="1" x14ac:dyDescent="0.35">
      <c r="D161" s="40"/>
      <c r="E161" s="40"/>
      <c r="F161" s="40"/>
      <c r="G161" s="40"/>
      <c r="H161" s="40"/>
      <c r="I161" s="40"/>
      <c r="J161" s="40"/>
      <c r="K161" s="40"/>
      <c r="L161" s="40"/>
      <c r="M161" s="40"/>
      <c r="N161" s="40"/>
      <c r="X161" s="159"/>
      <c r="AA161" s="40"/>
      <c r="AB161" s="40"/>
      <c r="AC161" s="40"/>
      <c r="AD161" s="40"/>
      <c r="AE161" s="40"/>
      <c r="AF161" s="40"/>
      <c r="AG161" s="40"/>
      <c r="AH161" s="40"/>
      <c r="AI161" s="40"/>
      <c r="AJ161" s="40"/>
      <c r="AK161" s="40"/>
    </row>
    <row r="162" spans="4:47" x14ac:dyDescent="0.3">
      <c r="D162" s="645"/>
      <c r="E162" s="645"/>
      <c r="F162" s="645"/>
      <c r="G162" s="645"/>
      <c r="H162" s="645"/>
      <c r="I162" s="645"/>
      <c r="J162" s="645"/>
      <c r="K162" s="645"/>
      <c r="L162" s="645"/>
      <c r="M162" s="645"/>
      <c r="N162" s="645"/>
      <c r="X162" s="159"/>
      <c r="AA162" s="645"/>
      <c r="AB162" s="645"/>
      <c r="AC162" s="645"/>
      <c r="AD162" s="645"/>
      <c r="AE162" s="645"/>
      <c r="AF162" s="645"/>
      <c r="AG162" s="645"/>
      <c r="AH162" s="645"/>
      <c r="AI162" s="645"/>
      <c r="AJ162" s="645"/>
      <c r="AK162" s="645"/>
    </row>
    <row r="163" spans="4:47" x14ac:dyDescent="0.3">
      <c r="E163" s="35" t="s">
        <v>194</v>
      </c>
      <c r="F163" s="41">
        <f>F149+1</f>
        <v>10</v>
      </c>
      <c r="G163" s="35" t="s">
        <v>195</v>
      </c>
      <c r="H163" s="35"/>
      <c r="I163" s="35"/>
      <c r="J163" s="326" t="s">
        <v>457</v>
      </c>
      <c r="K163" s="324"/>
      <c r="X163" s="159"/>
      <c r="AB163" s="35" t="s">
        <v>194</v>
      </c>
      <c r="AC163" s="41">
        <f>AC149+1</f>
        <v>10</v>
      </c>
      <c r="AD163" s="35" t="s">
        <v>195</v>
      </c>
      <c r="AE163" s="35"/>
      <c r="AF163" s="35"/>
      <c r="AG163" s="326" t="s">
        <v>457</v>
      </c>
      <c r="AH163" s="324"/>
    </row>
    <row r="164" spans="4:47" x14ac:dyDescent="0.3">
      <c r="E164" s="35" t="s">
        <v>196</v>
      </c>
      <c r="F164" s="267"/>
      <c r="G164" s="43" t="str">
        <f>IF(F164=O$4,P$4,IF(F164=O$5,P$5,IF(F164=O$6,P$6,IF(F164=O$7,P$7,IF(F164=O$8,P$8,"")))))</f>
        <v/>
      </c>
      <c r="H164" s="43"/>
      <c r="I164" s="43"/>
      <c r="J164" s="326" t="s">
        <v>458</v>
      </c>
      <c r="K164" s="324"/>
      <c r="L164" s="44"/>
      <c r="M164" s="44"/>
      <c r="N164" s="44"/>
      <c r="O164" s="113">
        <f>IF(F164="",0,1)</f>
        <v>0</v>
      </c>
      <c r="P164" s="113">
        <f>IF(E167="",0,1)</f>
        <v>0</v>
      </c>
      <c r="Q164" s="113">
        <f>IF(E168="",0,1)</f>
        <v>0</v>
      </c>
      <c r="R164" s="113">
        <f>IF(E169="",0,1)</f>
        <v>0</v>
      </c>
      <c r="S164" s="113">
        <f>IF(E170="",0,1)</f>
        <v>0</v>
      </c>
      <c r="T164" s="113">
        <f>IF(E171="",0,1)</f>
        <v>0</v>
      </c>
      <c r="U164" s="113">
        <f>IF(E172="",0,1)</f>
        <v>0</v>
      </c>
      <c r="V164" s="113">
        <f>IF(E173="",0,1)</f>
        <v>0</v>
      </c>
      <c r="W164" s="113">
        <f>IF(E174="",0,1)</f>
        <v>0</v>
      </c>
      <c r="X164" s="159"/>
      <c r="AB164" s="35" t="s">
        <v>196</v>
      </c>
      <c r="AC164" s="267"/>
      <c r="AD164" s="43" t="str">
        <f>IF(AC164=AL$4,AM$4,IF(AC164=AL$5,AM$5,IF(AC164=AL$6,AM$6,IF(AC164=AL$7,AM$7,IF(AC164=AL$8,AM$8,"")))))</f>
        <v/>
      </c>
      <c r="AE164" s="43"/>
      <c r="AF164" s="43"/>
      <c r="AG164" s="326" t="s">
        <v>458</v>
      </c>
      <c r="AH164" s="324"/>
      <c r="AI164" s="44"/>
      <c r="AJ164" s="44"/>
      <c r="AK164" s="44"/>
      <c r="AL164" s="113">
        <f>IF(AC164="",0,1)</f>
        <v>0</v>
      </c>
      <c r="AM164" s="113">
        <f>IF(AB167="",0,1)</f>
        <v>0</v>
      </c>
      <c r="AN164" s="113">
        <f>IF(AB168="",0,1)</f>
        <v>0</v>
      </c>
      <c r="AO164" s="113">
        <f>IF(AB169="",0,1)</f>
        <v>0</v>
      </c>
      <c r="AP164" s="113">
        <f>IF(AB170="",0,1)</f>
        <v>0</v>
      </c>
      <c r="AQ164" s="113">
        <f>IF(AB171="",0,1)</f>
        <v>0</v>
      </c>
      <c r="AR164" s="113">
        <f>IF(AB172="",0,1)</f>
        <v>0</v>
      </c>
      <c r="AS164" s="113">
        <f>IF(AB173="",0,1)</f>
        <v>0</v>
      </c>
      <c r="AT164" s="113">
        <f>IF(AB174="",0,1)</f>
        <v>0</v>
      </c>
      <c r="AU164" s="113">
        <f>IF(AB174="",0,1)</f>
        <v>0</v>
      </c>
    </row>
    <row r="165" spans="4:47" x14ac:dyDescent="0.3">
      <c r="G165" s="82"/>
      <c r="H165" s="82"/>
      <c r="I165" s="82"/>
      <c r="J165" s="82"/>
      <c r="K165" s="82"/>
      <c r="L165" s="82"/>
      <c r="M165" s="82"/>
      <c r="N165" s="82"/>
      <c r="X165" s="159"/>
      <c r="AD165" s="318"/>
      <c r="AE165" s="318"/>
      <c r="AF165" s="318"/>
      <c r="AG165" s="318"/>
      <c r="AH165" s="318"/>
      <c r="AI165" s="318"/>
      <c r="AJ165" s="318"/>
      <c r="AK165" s="318"/>
    </row>
    <row r="166" spans="4:47" x14ac:dyDescent="0.3">
      <c r="F166" s="35" t="s">
        <v>197</v>
      </c>
      <c r="G166" s="35" t="s">
        <v>198</v>
      </c>
      <c r="H166" s="35"/>
      <c r="I166" s="35"/>
      <c r="J166" s="35" t="s">
        <v>199</v>
      </c>
      <c r="K166" s="35"/>
      <c r="L166" s="35"/>
      <c r="M166" s="35"/>
      <c r="N166" s="35" t="s">
        <v>200</v>
      </c>
      <c r="X166" s="159"/>
      <c r="AC166" s="35" t="s">
        <v>197</v>
      </c>
      <c r="AD166" s="35" t="s">
        <v>198</v>
      </c>
      <c r="AE166" s="35"/>
      <c r="AF166" s="35"/>
      <c r="AG166" s="35" t="s">
        <v>199</v>
      </c>
      <c r="AH166" s="35"/>
      <c r="AI166" s="35"/>
      <c r="AJ166" s="35"/>
      <c r="AK166" s="35" t="s">
        <v>200</v>
      </c>
    </row>
    <row r="167" spans="4:47" ht="15" customHeight="1" x14ac:dyDescent="0.3">
      <c r="E167" s="46" t="str">
        <f>IF(G164="","",IF(N167&gt;0,IF(N167&lt;=G164,"X",""),""))</f>
        <v/>
      </c>
      <c r="F167" s="317" t="str">
        <f>IF($F$26="","",$F$26)</f>
        <v>Grocery Stores</v>
      </c>
      <c r="G167" s="646"/>
      <c r="H167" s="647"/>
      <c r="I167" s="648"/>
      <c r="J167" s="646"/>
      <c r="K167" s="647"/>
      <c r="L167" s="647"/>
      <c r="M167" s="648"/>
      <c r="N167" s="122"/>
      <c r="X167" s="159"/>
      <c r="AB167" s="46" t="str">
        <f>IF(AD164="","",IF(AK167&gt;0,IF(AK167&lt;=AD164,"X",""),""))</f>
        <v/>
      </c>
      <c r="AC167" s="317" t="str">
        <f>IF($F$26="","",$F$26)</f>
        <v>Grocery Stores</v>
      </c>
      <c r="AD167" s="646"/>
      <c r="AE167" s="647"/>
      <c r="AF167" s="648"/>
      <c r="AG167" s="646"/>
      <c r="AH167" s="647"/>
      <c r="AI167" s="647"/>
      <c r="AJ167" s="648"/>
      <c r="AK167" s="122"/>
    </row>
    <row r="168" spans="4:47" ht="15" customHeight="1" x14ac:dyDescent="0.3">
      <c r="E168" s="46" t="str">
        <f>IF(G164="","",IF(N168&gt;0,IF(N168&lt;=G164,"X",""),""))</f>
        <v/>
      </c>
      <c r="F168" s="317" t="str">
        <f>IF($F$27="","",$F$27)</f>
        <v>Education</v>
      </c>
      <c r="G168" s="646"/>
      <c r="H168" s="647"/>
      <c r="I168" s="648"/>
      <c r="J168" s="646"/>
      <c r="K168" s="647"/>
      <c r="L168" s="647"/>
      <c r="M168" s="648"/>
      <c r="N168" s="122"/>
      <c r="X168" s="159"/>
      <c r="AB168" s="46" t="str">
        <f>IF(AD164="","",IF(AK168&gt;0,IF(AK168&lt;=AD164,"X",""),""))</f>
        <v/>
      </c>
      <c r="AC168" s="317" t="str">
        <f>IF($F$27="","",$F$27)</f>
        <v>Education</v>
      </c>
      <c r="AD168" s="646"/>
      <c r="AE168" s="647"/>
      <c r="AF168" s="648"/>
      <c r="AG168" s="646"/>
      <c r="AH168" s="647"/>
      <c r="AI168" s="647"/>
      <c r="AJ168" s="648"/>
      <c r="AK168" s="122"/>
    </row>
    <row r="169" spans="4:47" ht="15" customHeight="1" x14ac:dyDescent="0.3">
      <c r="E169" s="46" t="str">
        <f>IF(G164="","",IF(N169&gt;0,IF(N169&lt;=G164,"X",""),""))</f>
        <v/>
      </c>
      <c r="F169" s="317" t="str">
        <f>IF($F$28="","",$F$28)</f>
        <v>Recreation</v>
      </c>
      <c r="G169" s="646"/>
      <c r="H169" s="647"/>
      <c r="I169" s="648"/>
      <c r="J169" s="646"/>
      <c r="K169" s="647"/>
      <c r="L169" s="647"/>
      <c r="M169" s="648"/>
      <c r="N169" s="122"/>
      <c r="X169" s="159"/>
      <c r="AB169" s="46" t="str">
        <f>IF(AD164="","",IF(AK169&gt;0,IF(AK169&lt;=AD164,"X",""),""))</f>
        <v/>
      </c>
      <c r="AC169" s="317" t="str">
        <f>IF($F$28="","",$F$28)</f>
        <v>Recreation</v>
      </c>
      <c r="AD169" s="646"/>
      <c r="AE169" s="647"/>
      <c r="AF169" s="648"/>
      <c r="AG169" s="646"/>
      <c r="AH169" s="647"/>
      <c r="AI169" s="647"/>
      <c r="AJ169" s="648"/>
      <c r="AK169" s="122"/>
    </row>
    <row r="170" spans="4:47" ht="15" customHeight="1" x14ac:dyDescent="0.3">
      <c r="E170" s="46" t="str">
        <f>IF(G164="","",IF(N170&gt;0,IF(N170&lt;=G164,"X",""),""))</f>
        <v/>
      </c>
      <c r="F170" s="317" t="str">
        <f>IF($F$29="","",$F$29)</f>
        <v>Health Services</v>
      </c>
      <c r="G170" s="646"/>
      <c r="H170" s="647"/>
      <c r="I170" s="648"/>
      <c r="J170" s="646"/>
      <c r="K170" s="647"/>
      <c r="L170" s="647"/>
      <c r="M170" s="648"/>
      <c r="N170" s="122"/>
      <c r="X170" s="159"/>
      <c r="AB170" s="46" t="str">
        <f>IF(AD164="","",IF(AK170&gt;0,IF(AK170&lt;=AD164,"X",""),""))</f>
        <v/>
      </c>
      <c r="AC170" s="317" t="str">
        <f>IF($F$29="","",$F$29)</f>
        <v>Health Services</v>
      </c>
      <c r="AD170" s="646"/>
      <c r="AE170" s="647"/>
      <c r="AF170" s="648"/>
      <c r="AG170" s="646"/>
      <c r="AH170" s="647"/>
      <c r="AI170" s="647"/>
      <c r="AJ170" s="648"/>
      <c r="AK170" s="122"/>
    </row>
    <row r="171" spans="4:47" ht="15" customHeight="1" x14ac:dyDescent="0.3">
      <c r="E171" s="46" t="str">
        <f>IF(G164="","",IF(N171&gt;0,IF(N171&lt;=G164,"X",""),""))</f>
        <v/>
      </c>
      <c r="F171" s="317" t="str">
        <f>IF($F$30="","",$F$30)</f>
        <v>Social Services</v>
      </c>
      <c r="G171" s="646"/>
      <c r="H171" s="647"/>
      <c r="I171" s="648"/>
      <c r="J171" s="646"/>
      <c r="K171" s="647"/>
      <c r="L171" s="647"/>
      <c r="M171" s="648"/>
      <c r="N171" s="122"/>
      <c r="X171" s="159"/>
      <c r="AB171" s="46" t="str">
        <f>IF(AD164="","",IF(AK171&gt;0,IF(AK171&lt;=AD164,"X",""),""))</f>
        <v/>
      </c>
      <c r="AC171" s="317" t="str">
        <f>IF($F$30="","",$F$30)</f>
        <v>Social Services</v>
      </c>
      <c r="AD171" s="646"/>
      <c r="AE171" s="647"/>
      <c r="AF171" s="648"/>
      <c r="AG171" s="646"/>
      <c r="AH171" s="647"/>
      <c r="AI171" s="647"/>
      <c r="AJ171" s="648"/>
      <c r="AK171" s="122"/>
    </row>
    <row r="172" spans="4:47" ht="15" hidden="1" customHeight="1" x14ac:dyDescent="0.3">
      <c r="E172" s="46" t="str">
        <f>IF(G164="","",IF(N172&gt;0,IF(N172&lt;=G164,"X",""),""))</f>
        <v/>
      </c>
      <c r="F172" s="317" t="str">
        <f>IF($F$31="","",$F$31)</f>
        <v/>
      </c>
      <c r="G172" s="646"/>
      <c r="H172" s="647"/>
      <c r="I172" s="648"/>
      <c r="J172" s="646"/>
      <c r="K172" s="647"/>
      <c r="L172" s="647"/>
      <c r="M172" s="648"/>
      <c r="N172" s="122"/>
      <c r="X172" s="159"/>
      <c r="AB172" s="46" t="str">
        <f>IF(AD164="","",IF(AK172&gt;0,IF(AK172&lt;=AD164,"X",""),""))</f>
        <v/>
      </c>
      <c r="AC172" s="317" t="str">
        <f>IF($F$31="","",$F$31)</f>
        <v/>
      </c>
      <c r="AD172" s="646"/>
      <c r="AE172" s="647"/>
      <c r="AF172" s="648"/>
      <c r="AG172" s="646"/>
      <c r="AH172" s="647"/>
      <c r="AI172" s="647"/>
      <c r="AJ172" s="648"/>
      <c r="AK172" s="122"/>
    </row>
    <row r="173" spans="4:47" ht="15" hidden="1" customHeight="1" x14ac:dyDescent="0.3">
      <c r="E173" s="46" t="str">
        <f>IF(G164="","",IF(N173&gt;0,IF(N173&lt;=G164,"X",""),""))</f>
        <v/>
      </c>
      <c r="F173" s="317" t="str">
        <f>IF($F$32="","",$F$32)</f>
        <v/>
      </c>
      <c r="G173" s="646"/>
      <c r="H173" s="647"/>
      <c r="I173" s="648"/>
      <c r="J173" s="646"/>
      <c r="K173" s="647"/>
      <c r="L173" s="647"/>
      <c r="M173" s="648"/>
      <c r="N173" s="122"/>
      <c r="X173" s="159"/>
      <c r="AB173" s="46" t="str">
        <f>IF(AD164="","",IF(AK173&gt;0,IF(AK173&lt;=AD164,"X",""),""))</f>
        <v/>
      </c>
      <c r="AC173" s="317" t="str">
        <f>IF($F$32="","",$F$32)</f>
        <v/>
      </c>
      <c r="AD173" s="646"/>
      <c r="AE173" s="647"/>
      <c r="AF173" s="648"/>
      <c r="AG173" s="646"/>
      <c r="AH173" s="647"/>
      <c r="AI173" s="647"/>
      <c r="AJ173" s="648"/>
      <c r="AK173" s="122"/>
    </row>
    <row r="174" spans="4:47" ht="15" hidden="1" customHeight="1" x14ac:dyDescent="0.3">
      <c r="E174" s="46" t="str">
        <f>IF(G164="","",IF(N174&gt;0,IF(N174&lt;=G164,"X",""),""))</f>
        <v/>
      </c>
      <c r="F174" s="317" t="str">
        <f>IF($F$33="","",$F$33)</f>
        <v/>
      </c>
      <c r="G174" s="646"/>
      <c r="H174" s="647"/>
      <c r="I174" s="648"/>
      <c r="J174" s="646"/>
      <c r="K174" s="647"/>
      <c r="L174" s="647"/>
      <c r="M174" s="648"/>
      <c r="N174" s="122"/>
      <c r="X174" s="159"/>
      <c r="AB174" s="46" t="str">
        <f>IF(AD164="","",IF(AK174&gt;0,IF(AK174&lt;=AD164,"X",""),""))</f>
        <v/>
      </c>
      <c r="AC174" s="317" t="str">
        <f>IF($F$33="","",$F$33)</f>
        <v/>
      </c>
      <c r="AD174" s="646"/>
      <c r="AE174" s="647"/>
      <c r="AF174" s="648"/>
      <c r="AG174" s="646"/>
      <c r="AH174" s="647"/>
      <c r="AI174" s="647"/>
      <c r="AJ174" s="648"/>
      <c r="AK174" s="122"/>
    </row>
    <row r="175" spans="4:47" ht="17.25" thickBot="1" x14ac:dyDescent="0.35">
      <c r="D175" s="40"/>
      <c r="E175" s="40"/>
      <c r="F175" s="40"/>
      <c r="G175" s="40"/>
      <c r="H175" s="40"/>
      <c r="I175" s="40"/>
      <c r="J175" s="40"/>
      <c r="K175" s="40"/>
      <c r="L175" s="40"/>
      <c r="M175" s="40"/>
      <c r="N175" s="40"/>
      <c r="X175" s="159"/>
      <c r="AA175" s="40"/>
      <c r="AB175" s="40"/>
      <c r="AC175" s="40"/>
      <c r="AD175" s="40"/>
      <c r="AE175" s="40"/>
      <c r="AF175" s="40"/>
      <c r="AG175" s="40"/>
      <c r="AH175" s="40"/>
      <c r="AI175" s="40"/>
      <c r="AJ175" s="40"/>
      <c r="AK175" s="40"/>
    </row>
    <row r="176" spans="4:47" x14ac:dyDescent="0.3">
      <c r="D176" s="645"/>
      <c r="E176" s="645"/>
      <c r="F176" s="645"/>
      <c r="G176" s="645"/>
      <c r="H176" s="645"/>
      <c r="I176" s="645"/>
      <c r="J176" s="645"/>
      <c r="K176" s="645"/>
      <c r="L176" s="645"/>
      <c r="M176" s="645"/>
      <c r="N176" s="645"/>
      <c r="X176" s="159"/>
      <c r="AA176" s="645"/>
      <c r="AB176" s="645"/>
      <c r="AC176" s="645"/>
      <c r="AD176" s="645"/>
      <c r="AE176" s="645"/>
      <c r="AF176" s="645"/>
      <c r="AG176" s="645"/>
      <c r="AH176" s="645"/>
      <c r="AI176" s="645"/>
      <c r="AJ176" s="645"/>
      <c r="AK176" s="645"/>
    </row>
    <row r="177" spans="4:47" x14ac:dyDescent="0.3">
      <c r="E177" s="35" t="s">
        <v>194</v>
      </c>
      <c r="F177" s="41">
        <f>F163+1</f>
        <v>11</v>
      </c>
      <c r="G177" s="35" t="s">
        <v>195</v>
      </c>
      <c r="H177" s="35"/>
      <c r="I177" s="35"/>
      <c r="J177" s="326" t="s">
        <v>457</v>
      </c>
      <c r="K177" s="324"/>
      <c r="X177" s="159"/>
      <c r="AB177" s="35" t="s">
        <v>194</v>
      </c>
      <c r="AC177" s="41">
        <f>AC163+1</f>
        <v>11</v>
      </c>
      <c r="AD177" s="35" t="s">
        <v>195</v>
      </c>
      <c r="AE177" s="35"/>
      <c r="AF177" s="35"/>
      <c r="AG177" s="326" t="s">
        <v>457</v>
      </c>
      <c r="AH177" s="324"/>
    </row>
    <row r="178" spans="4:47" x14ac:dyDescent="0.3">
      <c r="E178" s="35" t="s">
        <v>196</v>
      </c>
      <c r="F178" s="267"/>
      <c r="G178" s="43" t="str">
        <f>IF(F178=O$4,P$4,IF(F178=O$5,P$5,IF(F178=O$6,P$6,IF(F178=O$7,P$7,IF(F178=O$8,P$8,"")))))</f>
        <v/>
      </c>
      <c r="H178" s="43"/>
      <c r="I178" s="43"/>
      <c r="J178" s="326" t="s">
        <v>458</v>
      </c>
      <c r="K178" s="324"/>
      <c r="L178" s="44"/>
      <c r="M178" s="44"/>
      <c r="N178" s="44"/>
      <c r="O178" s="113">
        <f>IF(F178="",0,1)</f>
        <v>0</v>
      </c>
      <c r="P178" s="113">
        <f>IF(E181="",0,1)</f>
        <v>0</v>
      </c>
      <c r="Q178" s="113">
        <f>IF(E182="",0,1)</f>
        <v>0</v>
      </c>
      <c r="R178" s="113">
        <f>IF(E183="",0,1)</f>
        <v>0</v>
      </c>
      <c r="S178" s="113">
        <f>IF(E184="",0,1)</f>
        <v>0</v>
      </c>
      <c r="T178" s="113">
        <f>IF(E185="",0,1)</f>
        <v>0</v>
      </c>
      <c r="U178" s="113">
        <f>IF(E186="",0,1)</f>
        <v>0</v>
      </c>
      <c r="V178" s="113">
        <f>IF(E187="",0,1)</f>
        <v>0</v>
      </c>
      <c r="W178" s="113">
        <f>IF(E188="",0,1)</f>
        <v>0</v>
      </c>
      <c r="X178" s="159"/>
      <c r="AB178" s="35" t="s">
        <v>196</v>
      </c>
      <c r="AC178" s="267"/>
      <c r="AD178" s="43" t="str">
        <f>IF(AC178=AL$4,AM$4,IF(AC178=AL$5,AM$5,IF(AC178=AL$6,AM$6,IF(AC178=AL$7,AM$7,IF(AC178=AL$8,AM$8,"")))))</f>
        <v/>
      </c>
      <c r="AE178" s="43"/>
      <c r="AF178" s="43"/>
      <c r="AG178" s="326" t="s">
        <v>458</v>
      </c>
      <c r="AH178" s="324"/>
      <c r="AI178" s="44"/>
      <c r="AJ178" s="44"/>
      <c r="AK178" s="44"/>
      <c r="AL178" s="113">
        <f>IF(AC178="",0,1)</f>
        <v>0</v>
      </c>
      <c r="AM178" s="113">
        <f>IF(AB181="",0,1)</f>
        <v>0</v>
      </c>
      <c r="AN178" s="113">
        <f>IF(AB182="",0,1)</f>
        <v>0</v>
      </c>
      <c r="AO178" s="113">
        <f>IF(AB183="",0,1)</f>
        <v>0</v>
      </c>
      <c r="AP178" s="113">
        <f>IF(AB184="",0,1)</f>
        <v>0</v>
      </c>
      <c r="AQ178" s="113">
        <f>IF(AB185="",0,1)</f>
        <v>0</v>
      </c>
      <c r="AR178" s="113">
        <f>IF(AB186="",0,1)</f>
        <v>0</v>
      </c>
      <c r="AS178" s="113">
        <f>IF(AB187="",0,1)</f>
        <v>0</v>
      </c>
      <c r="AT178" s="113">
        <f>IF(AB188="",0,1)</f>
        <v>0</v>
      </c>
      <c r="AU178" s="113">
        <f>IF(AB188="",0,1)</f>
        <v>0</v>
      </c>
    </row>
    <row r="179" spans="4:47" x14ac:dyDescent="0.3">
      <c r="G179" s="82"/>
      <c r="H179" s="82"/>
      <c r="I179" s="82"/>
      <c r="J179" s="82"/>
      <c r="K179" s="82"/>
      <c r="L179" s="82"/>
      <c r="M179" s="82"/>
      <c r="N179" s="82"/>
      <c r="X179" s="159"/>
      <c r="AD179" s="318"/>
      <c r="AE179" s="318"/>
      <c r="AF179" s="318"/>
      <c r="AG179" s="318"/>
      <c r="AH179" s="318"/>
      <c r="AI179" s="318"/>
      <c r="AJ179" s="318"/>
      <c r="AK179" s="318"/>
    </row>
    <row r="180" spans="4:47" x14ac:dyDescent="0.3">
      <c r="F180" s="35" t="s">
        <v>197</v>
      </c>
      <c r="G180" s="35" t="s">
        <v>198</v>
      </c>
      <c r="H180" s="35"/>
      <c r="I180" s="35"/>
      <c r="J180" s="35" t="s">
        <v>199</v>
      </c>
      <c r="K180" s="35"/>
      <c r="L180" s="35"/>
      <c r="M180" s="35"/>
      <c r="N180" s="35" t="s">
        <v>200</v>
      </c>
      <c r="X180" s="159"/>
      <c r="AC180" s="35" t="s">
        <v>197</v>
      </c>
      <c r="AD180" s="35" t="s">
        <v>198</v>
      </c>
      <c r="AE180" s="35"/>
      <c r="AF180" s="35"/>
      <c r="AG180" s="35" t="s">
        <v>199</v>
      </c>
      <c r="AH180" s="35"/>
      <c r="AI180" s="35"/>
      <c r="AJ180" s="35"/>
      <c r="AK180" s="35" t="s">
        <v>200</v>
      </c>
    </row>
    <row r="181" spans="4:47" ht="15" customHeight="1" x14ac:dyDescent="0.3">
      <c r="E181" s="46" t="str">
        <f>IF(G178="","",IF(N181&gt;0,IF(N181&lt;=G178,"X",""),""))</f>
        <v/>
      </c>
      <c r="F181" s="317" t="str">
        <f>IF($F$26="","",$F$26)</f>
        <v>Grocery Stores</v>
      </c>
      <c r="G181" s="646"/>
      <c r="H181" s="647"/>
      <c r="I181" s="648"/>
      <c r="J181" s="646"/>
      <c r="K181" s="647"/>
      <c r="L181" s="647"/>
      <c r="M181" s="648"/>
      <c r="N181" s="122"/>
      <c r="X181" s="159"/>
      <c r="AB181" s="46" t="str">
        <f>IF(AD178="","",IF(AK181&gt;0,IF(AK181&lt;=AD178,"X",""),""))</f>
        <v/>
      </c>
      <c r="AC181" s="317" t="str">
        <f>IF($F$26="","",$F$26)</f>
        <v>Grocery Stores</v>
      </c>
      <c r="AD181" s="646"/>
      <c r="AE181" s="647"/>
      <c r="AF181" s="648"/>
      <c r="AG181" s="646"/>
      <c r="AH181" s="647"/>
      <c r="AI181" s="647"/>
      <c r="AJ181" s="648"/>
      <c r="AK181" s="122"/>
    </row>
    <row r="182" spans="4:47" ht="15" customHeight="1" x14ac:dyDescent="0.3">
      <c r="E182" s="46" t="str">
        <f>IF(G178="","",IF(N182&gt;0,IF(N182&lt;=G178,"X",""),""))</f>
        <v/>
      </c>
      <c r="F182" s="317" t="str">
        <f>IF($F$27="","",$F$27)</f>
        <v>Education</v>
      </c>
      <c r="G182" s="646"/>
      <c r="H182" s="647"/>
      <c r="I182" s="648"/>
      <c r="J182" s="646"/>
      <c r="K182" s="647"/>
      <c r="L182" s="647"/>
      <c r="M182" s="648"/>
      <c r="N182" s="122"/>
      <c r="X182" s="159"/>
      <c r="AB182" s="46" t="str">
        <f>IF(AD178="","",IF(AK182&gt;0,IF(AK182&lt;=AD178,"X",""),""))</f>
        <v/>
      </c>
      <c r="AC182" s="317" t="str">
        <f>IF($F$27="","",$F$27)</f>
        <v>Education</v>
      </c>
      <c r="AD182" s="646"/>
      <c r="AE182" s="647"/>
      <c r="AF182" s="648"/>
      <c r="AG182" s="646"/>
      <c r="AH182" s="647"/>
      <c r="AI182" s="647"/>
      <c r="AJ182" s="648"/>
      <c r="AK182" s="122"/>
    </row>
    <row r="183" spans="4:47" ht="15" customHeight="1" x14ac:dyDescent="0.3">
      <c r="E183" s="46" t="str">
        <f>IF(G178="","",IF(N183&gt;0,IF(N183&lt;=G178,"X",""),""))</f>
        <v/>
      </c>
      <c r="F183" s="317" t="str">
        <f>IF($F$28="","",$F$28)</f>
        <v>Recreation</v>
      </c>
      <c r="G183" s="646"/>
      <c r="H183" s="647"/>
      <c r="I183" s="648"/>
      <c r="J183" s="646"/>
      <c r="K183" s="647"/>
      <c r="L183" s="647"/>
      <c r="M183" s="648"/>
      <c r="N183" s="122"/>
      <c r="X183" s="159"/>
      <c r="AB183" s="46" t="str">
        <f>IF(AD178="","",IF(AK183&gt;0,IF(AK183&lt;=AD178,"X",""),""))</f>
        <v/>
      </c>
      <c r="AC183" s="317" t="str">
        <f>IF($F$28="","",$F$28)</f>
        <v>Recreation</v>
      </c>
      <c r="AD183" s="646"/>
      <c r="AE183" s="647"/>
      <c r="AF183" s="648"/>
      <c r="AG183" s="646"/>
      <c r="AH183" s="647"/>
      <c r="AI183" s="647"/>
      <c r="AJ183" s="648"/>
      <c r="AK183" s="122"/>
    </row>
    <row r="184" spans="4:47" ht="15" customHeight="1" x14ac:dyDescent="0.3">
      <c r="E184" s="46" t="str">
        <f>IF(G178="","",IF(N184&gt;0,IF(N184&lt;=G178,"X",""),""))</f>
        <v/>
      </c>
      <c r="F184" s="317" t="str">
        <f>IF($F$29="","",$F$29)</f>
        <v>Health Services</v>
      </c>
      <c r="G184" s="646"/>
      <c r="H184" s="647"/>
      <c r="I184" s="648"/>
      <c r="J184" s="646"/>
      <c r="K184" s="647"/>
      <c r="L184" s="647"/>
      <c r="M184" s="648"/>
      <c r="N184" s="122"/>
      <c r="X184" s="159"/>
      <c r="AB184" s="46" t="str">
        <f>IF(AD178="","",IF(AK184&gt;0,IF(AK184&lt;=AD178,"X",""),""))</f>
        <v/>
      </c>
      <c r="AC184" s="317" t="str">
        <f>IF($F$29="","",$F$29)</f>
        <v>Health Services</v>
      </c>
      <c r="AD184" s="646"/>
      <c r="AE184" s="647"/>
      <c r="AF184" s="648"/>
      <c r="AG184" s="646"/>
      <c r="AH184" s="647"/>
      <c r="AI184" s="647"/>
      <c r="AJ184" s="648"/>
      <c r="AK184" s="122"/>
    </row>
    <row r="185" spans="4:47" ht="15" customHeight="1" x14ac:dyDescent="0.3">
      <c r="E185" s="46" t="str">
        <f>IF(G178="","",IF(N185&gt;0,IF(N185&lt;=G178,"X",""),""))</f>
        <v/>
      </c>
      <c r="F185" s="317" t="str">
        <f>IF($F$30="","",$F$30)</f>
        <v>Social Services</v>
      </c>
      <c r="G185" s="646"/>
      <c r="H185" s="647"/>
      <c r="I185" s="648"/>
      <c r="J185" s="646"/>
      <c r="K185" s="647"/>
      <c r="L185" s="647"/>
      <c r="M185" s="648"/>
      <c r="N185" s="122"/>
      <c r="X185" s="159"/>
      <c r="AB185" s="46" t="str">
        <f>IF(AD178="","",IF(AK185&gt;0,IF(AK185&lt;=AD178,"X",""),""))</f>
        <v/>
      </c>
      <c r="AC185" s="317" t="str">
        <f>IF($F$30="","",$F$30)</f>
        <v>Social Services</v>
      </c>
      <c r="AD185" s="646"/>
      <c r="AE185" s="647"/>
      <c r="AF185" s="648"/>
      <c r="AG185" s="646"/>
      <c r="AH185" s="647"/>
      <c r="AI185" s="647"/>
      <c r="AJ185" s="648"/>
      <c r="AK185" s="122"/>
    </row>
    <row r="186" spans="4:47" ht="15" customHeight="1" x14ac:dyDescent="0.3">
      <c r="E186" s="46" t="str">
        <f>IF(G178="","",IF(N186&gt;0,IF(N186&lt;=G178,"X",""),""))</f>
        <v/>
      </c>
      <c r="F186" s="317" t="str">
        <f>IF($F$31="","",$F$31)</f>
        <v/>
      </c>
      <c r="G186" s="646"/>
      <c r="H186" s="647"/>
      <c r="I186" s="648"/>
      <c r="J186" s="646"/>
      <c r="K186" s="647"/>
      <c r="L186" s="647"/>
      <c r="M186" s="648"/>
      <c r="N186" s="122"/>
      <c r="X186" s="159"/>
      <c r="AB186" s="46" t="str">
        <f>IF(AD178="","",IF(AK186&gt;0,IF(AK186&lt;=AD178,"X",""),""))</f>
        <v/>
      </c>
      <c r="AC186" s="317" t="str">
        <f>IF($F$31="","",$F$31)</f>
        <v/>
      </c>
      <c r="AD186" s="646"/>
      <c r="AE186" s="647"/>
      <c r="AF186" s="648"/>
      <c r="AG186" s="646"/>
      <c r="AH186" s="647"/>
      <c r="AI186" s="647"/>
      <c r="AJ186" s="648"/>
      <c r="AK186" s="122"/>
    </row>
    <row r="187" spans="4:47" ht="15" customHeight="1" x14ac:dyDescent="0.3">
      <c r="E187" s="46" t="str">
        <f>IF(G178="","",IF(N187&gt;0,IF(N187&lt;=G178,"X",""),""))</f>
        <v/>
      </c>
      <c r="F187" s="317" t="str">
        <f>IF($F$32="","",$F$32)</f>
        <v/>
      </c>
      <c r="G187" s="646"/>
      <c r="H187" s="647"/>
      <c r="I187" s="648"/>
      <c r="J187" s="646"/>
      <c r="K187" s="647"/>
      <c r="L187" s="647"/>
      <c r="M187" s="648"/>
      <c r="N187" s="122"/>
      <c r="X187" s="159"/>
      <c r="AB187" s="46" t="str">
        <f>IF(AD178="","",IF(AK187&gt;0,IF(AK187&lt;=AD178,"X",""),""))</f>
        <v/>
      </c>
      <c r="AC187" s="317" t="str">
        <f>IF($F$32="","",$F$32)</f>
        <v/>
      </c>
      <c r="AD187" s="646"/>
      <c r="AE187" s="647"/>
      <c r="AF187" s="648"/>
      <c r="AG187" s="646"/>
      <c r="AH187" s="647"/>
      <c r="AI187" s="647"/>
      <c r="AJ187" s="648"/>
      <c r="AK187" s="122"/>
    </row>
    <row r="188" spans="4:47" ht="15" customHeight="1" x14ac:dyDescent="0.3">
      <c r="E188" s="46" t="str">
        <f>IF(G178="","",IF(N188&gt;0,IF(N188&lt;=G178,"X",""),""))</f>
        <v/>
      </c>
      <c r="F188" s="317" t="str">
        <f>IF($F$33="","",$F$33)</f>
        <v/>
      </c>
      <c r="G188" s="646"/>
      <c r="H188" s="647"/>
      <c r="I188" s="648"/>
      <c r="J188" s="646"/>
      <c r="K188" s="647"/>
      <c r="L188" s="647"/>
      <c r="M188" s="648"/>
      <c r="N188" s="122"/>
      <c r="X188" s="159"/>
      <c r="AB188" s="46" t="str">
        <f>IF(AD178="","",IF(AK188&gt;0,IF(AK188&lt;=AD178,"X",""),""))</f>
        <v/>
      </c>
      <c r="AC188" s="317" t="str">
        <f>IF($F$33="","",$F$33)</f>
        <v/>
      </c>
      <c r="AD188" s="646"/>
      <c r="AE188" s="647"/>
      <c r="AF188" s="648"/>
      <c r="AG188" s="646"/>
      <c r="AH188" s="647"/>
      <c r="AI188" s="647"/>
      <c r="AJ188" s="648"/>
      <c r="AK188" s="122"/>
    </row>
    <row r="189" spans="4:47" ht="17.25" thickBot="1" x14ac:dyDescent="0.35">
      <c r="D189" s="40"/>
      <c r="E189" s="40"/>
      <c r="F189" s="40"/>
      <c r="G189" s="40"/>
      <c r="H189" s="40"/>
      <c r="I189" s="40"/>
      <c r="J189" s="40"/>
      <c r="K189" s="40"/>
      <c r="L189" s="40"/>
      <c r="M189" s="40"/>
      <c r="N189" s="40"/>
      <c r="X189" s="159"/>
      <c r="AA189" s="40"/>
      <c r="AB189" s="40"/>
      <c r="AC189" s="40"/>
      <c r="AD189" s="40"/>
      <c r="AE189" s="40"/>
      <c r="AF189" s="40"/>
      <c r="AG189" s="40"/>
      <c r="AH189" s="40"/>
      <c r="AI189" s="40"/>
      <c r="AJ189" s="40"/>
      <c r="AK189" s="40"/>
    </row>
    <row r="190" spans="4:47" x14ac:dyDescent="0.3">
      <c r="D190" s="645"/>
      <c r="E190" s="645"/>
      <c r="F190" s="645"/>
      <c r="G190" s="645"/>
      <c r="H190" s="645"/>
      <c r="I190" s="645"/>
      <c r="J190" s="645"/>
      <c r="K190" s="645"/>
      <c r="L190" s="645"/>
      <c r="M190" s="645"/>
      <c r="N190" s="645"/>
      <c r="X190" s="159"/>
      <c r="AA190" s="645"/>
      <c r="AB190" s="645"/>
      <c r="AC190" s="645"/>
      <c r="AD190" s="645"/>
      <c r="AE190" s="645"/>
      <c r="AF190" s="645"/>
      <c r="AG190" s="645"/>
      <c r="AH190" s="645"/>
      <c r="AI190" s="645"/>
      <c r="AJ190" s="645"/>
      <c r="AK190" s="645"/>
    </row>
    <row r="191" spans="4:47" x14ac:dyDescent="0.3">
      <c r="E191" s="35" t="s">
        <v>194</v>
      </c>
      <c r="F191" s="41">
        <f>F177+1</f>
        <v>12</v>
      </c>
      <c r="G191" s="35" t="s">
        <v>195</v>
      </c>
      <c r="H191" s="35"/>
      <c r="I191" s="35"/>
      <c r="J191" s="326" t="s">
        <v>457</v>
      </c>
      <c r="K191" s="324"/>
      <c r="X191" s="159"/>
      <c r="AB191" s="35" t="s">
        <v>194</v>
      </c>
      <c r="AC191" s="41">
        <f>AC177+1</f>
        <v>12</v>
      </c>
      <c r="AD191" s="35" t="s">
        <v>195</v>
      </c>
      <c r="AE191" s="35"/>
      <c r="AF191" s="35"/>
      <c r="AG191" s="326" t="s">
        <v>457</v>
      </c>
      <c r="AH191" s="324"/>
    </row>
    <row r="192" spans="4:47" x14ac:dyDescent="0.3">
      <c r="E192" s="35" t="s">
        <v>196</v>
      </c>
      <c r="F192" s="267"/>
      <c r="G192" s="43" t="str">
        <f>IF(F192=O$4,P$4,IF(F192=O$5,P$5,IF(F192=O$6,P$6,IF(F192=O$7,P$7,IF(F192=O$8,P$8,"")))))</f>
        <v/>
      </c>
      <c r="H192" s="43"/>
      <c r="I192" s="43"/>
      <c r="J192" s="326" t="s">
        <v>458</v>
      </c>
      <c r="K192" s="324"/>
      <c r="L192" s="44"/>
      <c r="M192" s="44"/>
      <c r="N192" s="44"/>
      <c r="O192" s="113">
        <f>IF(F192="",0,1)</f>
        <v>0</v>
      </c>
      <c r="P192" s="113">
        <f>IF(E195="",0,1)</f>
        <v>0</v>
      </c>
      <c r="Q192" s="113">
        <f>IF(E196="",0,1)</f>
        <v>0</v>
      </c>
      <c r="R192" s="113">
        <f>IF(E197="",0,1)</f>
        <v>0</v>
      </c>
      <c r="S192" s="113">
        <f>IF(E198="",0,1)</f>
        <v>0</v>
      </c>
      <c r="T192" s="113">
        <f>IF(E199="",0,1)</f>
        <v>0</v>
      </c>
      <c r="U192" s="113">
        <f>IF(E200="",0,1)</f>
        <v>0</v>
      </c>
      <c r="V192" s="113">
        <f>IF(E201="",0,1)</f>
        <v>0</v>
      </c>
      <c r="W192" s="113">
        <f>IF(E202="",0,1)</f>
        <v>0</v>
      </c>
      <c r="X192" s="159"/>
      <c r="AB192" s="35" t="s">
        <v>196</v>
      </c>
      <c r="AC192" s="267"/>
      <c r="AD192" s="43" t="str">
        <f>IF(AC192=AL$4,AM$4,IF(AC192=AL$5,AM$5,IF(AC192=AL$6,AM$6,IF(AC192=AL$7,AM$7,IF(AC192=AL$8,AM$8,"")))))</f>
        <v/>
      </c>
      <c r="AE192" s="43"/>
      <c r="AF192" s="43"/>
      <c r="AG192" s="326" t="s">
        <v>458</v>
      </c>
      <c r="AH192" s="324"/>
      <c r="AI192" s="44"/>
      <c r="AJ192" s="44"/>
      <c r="AK192" s="44"/>
      <c r="AL192" s="113">
        <f>IF(AC192="",0,1)</f>
        <v>0</v>
      </c>
      <c r="AM192" s="113">
        <f>IF(AB195="",0,1)</f>
        <v>0</v>
      </c>
      <c r="AN192" s="113">
        <f>IF(AB196="",0,1)</f>
        <v>0</v>
      </c>
      <c r="AO192" s="113">
        <f>IF(AB197="",0,1)</f>
        <v>0</v>
      </c>
      <c r="AP192" s="113">
        <f>IF(AB198="",0,1)</f>
        <v>0</v>
      </c>
      <c r="AQ192" s="113">
        <f>IF(AB199="",0,1)</f>
        <v>0</v>
      </c>
      <c r="AR192" s="113">
        <f>IF(AB200="",0,1)</f>
        <v>0</v>
      </c>
      <c r="AS192" s="113">
        <f>IF(AB201="",0,1)</f>
        <v>0</v>
      </c>
      <c r="AT192" s="113">
        <f>IF(AB202="",0,1)</f>
        <v>0</v>
      </c>
      <c r="AU192" s="113">
        <f>IF(AB202="",0,1)</f>
        <v>0</v>
      </c>
    </row>
    <row r="193" spans="4:47" x14ac:dyDescent="0.3">
      <c r="G193" s="82"/>
      <c r="H193" s="82"/>
      <c r="I193" s="82"/>
      <c r="J193" s="82"/>
      <c r="K193" s="82"/>
      <c r="L193" s="82"/>
      <c r="M193" s="82"/>
      <c r="N193" s="82"/>
      <c r="X193" s="159"/>
      <c r="AD193" s="318"/>
      <c r="AE193" s="318"/>
      <c r="AF193" s="318"/>
      <c r="AG193" s="318"/>
      <c r="AH193" s="318"/>
      <c r="AI193" s="318"/>
      <c r="AJ193" s="318"/>
      <c r="AK193" s="318"/>
    </row>
    <row r="194" spans="4:47" x14ac:dyDescent="0.3">
      <c r="F194" s="35" t="s">
        <v>197</v>
      </c>
      <c r="G194" s="35" t="s">
        <v>198</v>
      </c>
      <c r="H194" s="35"/>
      <c r="I194" s="35"/>
      <c r="J194" s="35" t="s">
        <v>199</v>
      </c>
      <c r="K194" s="35"/>
      <c r="L194" s="35"/>
      <c r="M194" s="35"/>
      <c r="N194" s="35" t="s">
        <v>200</v>
      </c>
      <c r="X194" s="159"/>
      <c r="AC194" s="35" t="s">
        <v>197</v>
      </c>
      <c r="AD194" s="35" t="s">
        <v>198</v>
      </c>
      <c r="AE194" s="35"/>
      <c r="AF194" s="35"/>
      <c r="AG194" s="35" t="s">
        <v>199</v>
      </c>
      <c r="AH194" s="35"/>
      <c r="AI194" s="35"/>
      <c r="AJ194" s="35"/>
      <c r="AK194" s="35" t="s">
        <v>200</v>
      </c>
    </row>
    <row r="195" spans="4:47" ht="15" customHeight="1" x14ac:dyDescent="0.3">
      <c r="E195" s="46" t="str">
        <f>IF(G192="","",IF(N195&gt;0,IF(N195&lt;=G192,"X",""),""))</f>
        <v/>
      </c>
      <c r="F195" s="317" t="str">
        <f>IF($F$26="","",$F$26)</f>
        <v>Grocery Stores</v>
      </c>
      <c r="G195" s="646"/>
      <c r="H195" s="647"/>
      <c r="I195" s="648"/>
      <c r="J195" s="646"/>
      <c r="K195" s="647"/>
      <c r="L195" s="647"/>
      <c r="M195" s="648"/>
      <c r="N195" s="122"/>
      <c r="X195" s="159"/>
      <c r="AB195" s="46" t="str">
        <f>IF(AD192="","",IF(AK195&gt;0,IF(AK195&lt;=AD192,"X",""),""))</f>
        <v/>
      </c>
      <c r="AC195" s="317" t="str">
        <f>IF($F$26="","",$F$26)</f>
        <v>Grocery Stores</v>
      </c>
      <c r="AD195" s="646"/>
      <c r="AE195" s="647"/>
      <c r="AF195" s="648"/>
      <c r="AG195" s="646"/>
      <c r="AH195" s="647"/>
      <c r="AI195" s="647"/>
      <c r="AJ195" s="648"/>
      <c r="AK195" s="122"/>
    </row>
    <row r="196" spans="4:47" ht="15" customHeight="1" x14ac:dyDescent="0.3">
      <c r="E196" s="46" t="str">
        <f>IF(G192="","",IF(N196&gt;0,IF(N196&lt;=G192,"X",""),""))</f>
        <v/>
      </c>
      <c r="F196" s="317" t="str">
        <f>IF($F$27="","",$F$27)</f>
        <v>Education</v>
      </c>
      <c r="G196" s="646"/>
      <c r="H196" s="647"/>
      <c r="I196" s="648"/>
      <c r="J196" s="646"/>
      <c r="K196" s="647"/>
      <c r="L196" s="647"/>
      <c r="M196" s="648"/>
      <c r="N196" s="122"/>
      <c r="X196" s="159"/>
      <c r="AB196" s="46" t="str">
        <f>IF(AD192="","",IF(AK196&gt;0,IF(AK196&lt;=AD192,"X",""),""))</f>
        <v/>
      </c>
      <c r="AC196" s="317" t="str">
        <f>IF($F$27="","",$F$27)</f>
        <v>Education</v>
      </c>
      <c r="AD196" s="646"/>
      <c r="AE196" s="647"/>
      <c r="AF196" s="648"/>
      <c r="AG196" s="646"/>
      <c r="AH196" s="647"/>
      <c r="AI196" s="647"/>
      <c r="AJ196" s="648"/>
      <c r="AK196" s="122"/>
    </row>
    <row r="197" spans="4:47" ht="15" customHeight="1" x14ac:dyDescent="0.3">
      <c r="E197" s="46" t="str">
        <f>IF(G192="","",IF(N197&gt;0,IF(N197&lt;=G192,"X",""),""))</f>
        <v/>
      </c>
      <c r="F197" s="317" t="str">
        <f>IF($F$28="","",$F$28)</f>
        <v>Recreation</v>
      </c>
      <c r="G197" s="646"/>
      <c r="H197" s="647"/>
      <c r="I197" s="648"/>
      <c r="J197" s="646"/>
      <c r="K197" s="647"/>
      <c r="L197" s="647"/>
      <c r="M197" s="648"/>
      <c r="N197" s="122"/>
      <c r="X197" s="159"/>
      <c r="AB197" s="46" t="str">
        <f>IF(AD192="","",IF(AK197&gt;0,IF(AK197&lt;=AD192,"X",""),""))</f>
        <v/>
      </c>
      <c r="AC197" s="317" t="str">
        <f>IF($F$28="","",$F$28)</f>
        <v>Recreation</v>
      </c>
      <c r="AD197" s="646"/>
      <c r="AE197" s="647"/>
      <c r="AF197" s="648"/>
      <c r="AG197" s="646"/>
      <c r="AH197" s="647"/>
      <c r="AI197" s="647"/>
      <c r="AJ197" s="648"/>
      <c r="AK197" s="122"/>
    </row>
    <row r="198" spans="4:47" ht="15" customHeight="1" x14ac:dyDescent="0.3">
      <c r="E198" s="46" t="str">
        <f>IF(G192="","",IF(N198&gt;0,IF(N198&lt;=G192,"X",""),""))</f>
        <v/>
      </c>
      <c r="F198" s="317" t="str">
        <f>IF($F$29="","",$F$29)</f>
        <v>Health Services</v>
      </c>
      <c r="G198" s="646"/>
      <c r="H198" s="647"/>
      <c r="I198" s="648"/>
      <c r="J198" s="646"/>
      <c r="K198" s="647"/>
      <c r="L198" s="647"/>
      <c r="M198" s="648"/>
      <c r="N198" s="122"/>
      <c r="X198" s="159"/>
      <c r="AB198" s="46" t="str">
        <f>IF(AD192="","",IF(AK198&gt;0,IF(AK198&lt;=AD192,"X",""),""))</f>
        <v/>
      </c>
      <c r="AC198" s="317" t="str">
        <f>IF($F$29="","",$F$29)</f>
        <v>Health Services</v>
      </c>
      <c r="AD198" s="646"/>
      <c r="AE198" s="647"/>
      <c r="AF198" s="648"/>
      <c r="AG198" s="646"/>
      <c r="AH198" s="647"/>
      <c r="AI198" s="647"/>
      <c r="AJ198" s="648"/>
      <c r="AK198" s="122"/>
    </row>
    <row r="199" spans="4:47" ht="15" customHeight="1" x14ac:dyDescent="0.3">
      <c r="E199" s="46" t="str">
        <f>IF(G192="","",IF(N199&gt;0,IF(N199&lt;=G192,"X",""),""))</f>
        <v/>
      </c>
      <c r="F199" s="317" t="str">
        <f>IF($F$30="","",$F$30)</f>
        <v>Social Services</v>
      </c>
      <c r="G199" s="646"/>
      <c r="H199" s="647"/>
      <c r="I199" s="648"/>
      <c r="J199" s="646"/>
      <c r="K199" s="647"/>
      <c r="L199" s="647"/>
      <c r="M199" s="648"/>
      <c r="N199" s="122"/>
      <c r="X199" s="159"/>
      <c r="AB199" s="46" t="str">
        <f>IF(AD192="","",IF(AK199&gt;0,IF(AK199&lt;=AD192,"X",""),""))</f>
        <v/>
      </c>
      <c r="AC199" s="317" t="str">
        <f>IF($F$30="","",$F$30)</f>
        <v>Social Services</v>
      </c>
      <c r="AD199" s="646"/>
      <c r="AE199" s="647"/>
      <c r="AF199" s="648"/>
      <c r="AG199" s="646"/>
      <c r="AH199" s="647"/>
      <c r="AI199" s="647"/>
      <c r="AJ199" s="648"/>
      <c r="AK199" s="122"/>
    </row>
    <row r="200" spans="4:47" ht="15" customHeight="1" x14ac:dyDescent="0.3">
      <c r="E200" s="46" t="str">
        <f>IF(G192="","",IF(N200&gt;0,IF(N200&lt;=G192,"X",""),""))</f>
        <v/>
      </c>
      <c r="F200" s="317" t="str">
        <f>IF($F$31="","",$F$31)</f>
        <v/>
      </c>
      <c r="G200" s="646"/>
      <c r="H200" s="647"/>
      <c r="I200" s="648"/>
      <c r="J200" s="646"/>
      <c r="K200" s="647"/>
      <c r="L200" s="647"/>
      <c r="M200" s="648"/>
      <c r="N200" s="122"/>
      <c r="X200" s="159"/>
      <c r="AB200" s="46" t="str">
        <f>IF(AD192="","",IF(AK200&gt;0,IF(AK200&lt;=AD192,"X",""),""))</f>
        <v/>
      </c>
      <c r="AC200" s="317" t="str">
        <f>IF($F$31="","",$F$31)</f>
        <v/>
      </c>
      <c r="AD200" s="646"/>
      <c r="AE200" s="647"/>
      <c r="AF200" s="648"/>
      <c r="AG200" s="646"/>
      <c r="AH200" s="647"/>
      <c r="AI200" s="647"/>
      <c r="AJ200" s="648"/>
      <c r="AK200" s="122"/>
    </row>
    <row r="201" spans="4:47" ht="15" customHeight="1" x14ac:dyDescent="0.3">
      <c r="E201" s="46" t="str">
        <f>IF(G192="","",IF(N201&gt;0,IF(N201&lt;=G192,"X",""),""))</f>
        <v/>
      </c>
      <c r="F201" s="317" t="str">
        <f>IF($F$32="","",$F$32)</f>
        <v/>
      </c>
      <c r="G201" s="646"/>
      <c r="H201" s="647"/>
      <c r="I201" s="648"/>
      <c r="J201" s="646"/>
      <c r="K201" s="647"/>
      <c r="L201" s="647"/>
      <c r="M201" s="648"/>
      <c r="N201" s="122"/>
      <c r="X201" s="159"/>
      <c r="AB201" s="46" t="str">
        <f>IF(AD192="","",IF(AK201&gt;0,IF(AK201&lt;=AD192,"X",""),""))</f>
        <v/>
      </c>
      <c r="AC201" s="317" t="str">
        <f>IF($F$32="","",$F$32)</f>
        <v/>
      </c>
      <c r="AD201" s="646"/>
      <c r="AE201" s="647"/>
      <c r="AF201" s="648"/>
      <c r="AG201" s="646"/>
      <c r="AH201" s="647"/>
      <c r="AI201" s="647"/>
      <c r="AJ201" s="648"/>
      <c r="AK201" s="122"/>
    </row>
    <row r="202" spans="4:47" ht="15" customHeight="1" x14ac:dyDescent="0.3">
      <c r="E202" s="46" t="str">
        <f>IF(G192="","",IF(N202&gt;0,IF(N202&lt;=G192,"X",""),""))</f>
        <v/>
      </c>
      <c r="F202" s="317" t="str">
        <f>IF($F$33="","",$F$33)</f>
        <v/>
      </c>
      <c r="G202" s="646"/>
      <c r="H202" s="647"/>
      <c r="I202" s="648"/>
      <c r="J202" s="646"/>
      <c r="K202" s="647"/>
      <c r="L202" s="647"/>
      <c r="M202" s="648"/>
      <c r="N202" s="122"/>
      <c r="X202" s="159"/>
      <c r="AB202" s="46" t="str">
        <f>IF(AD192="","",IF(AK202&gt;0,IF(AK202&lt;=AD192,"X",""),""))</f>
        <v/>
      </c>
      <c r="AC202" s="317" t="str">
        <f>IF($F$33="","",$F$33)</f>
        <v/>
      </c>
      <c r="AD202" s="646"/>
      <c r="AE202" s="647"/>
      <c r="AF202" s="648"/>
      <c r="AG202" s="646"/>
      <c r="AH202" s="647"/>
      <c r="AI202" s="647"/>
      <c r="AJ202" s="648"/>
      <c r="AK202" s="122"/>
    </row>
    <row r="203" spans="4:47" ht="17.25" thickBot="1" x14ac:dyDescent="0.35">
      <c r="D203" s="40"/>
      <c r="E203" s="40"/>
      <c r="F203" s="40"/>
      <c r="G203" s="40"/>
      <c r="H203" s="40"/>
      <c r="I203" s="40"/>
      <c r="J203" s="40"/>
      <c r="K203" s="40"/>
      <c r="L203" s="40"/>
      <c r="M203" s="40"/>
      <c r="N203" s="40"/>
      <c r="X203" s="159"/>
      <c r="AA203" s="40"/>
      <c r="AB203" s="40"/>
      <c r="AC203" s="40"/>
      <c r="AD203" s="40"/>
      <c r="AE203" s="40"/>
      <c r="AF203" s="40"/>
      <c r="AG203" s="40"/>
      <c r="AH203" s="40"/>
      <c r="AI203" s="40"/>
      <c r="AJ203" s="40"/>
      <c r="AK203" s="40"/>
    </row>
    <row r="204" spans="4:47" x14ac:dyDescent="0.3">
      <c r="D204" s="645"/>
      <c r="E204" s="645"/>
      <c r="F204" s="645"/>
      <c r="G204" s="645"/>
      <c r="H204" s="645"/>
      <c r="I204" s="645"/>
      <c r="J204" s="645"/>
      <c r="K204" s="645"/>
      <c r="L204" s="645"/>
      <c r="M204" s="645"/>
      <c r="N204" s="645"/>
      <c r="X204" s="159"/>
      <c r="AA204" s="645"/>
      <c r="AB204" s="645"/>
      <c r="AC204" s="645"/>
      <c r="AD204" s="645"/>
      <c r="AE204" s="645"/>
      <c r="AF204" s="645"/>
      <c r="AG204" s="645"/>
      <c r="AH204" s="645"/>
      <c r="AI204" s="645"/>
      <c r="AJ204" s="645"/>
      <c r="AK204" s="645"/>
    </row>
    <row r="205" spans="4:47" x14ac:dyDescent="0.3">
      <c r="E205" s="35" t="s">
        <v>194</v>
      </c>
      <c r="F205" s="41">
        <f>F191+1</f>
        <v>13</v>
      </c>
      <c r="G205" s="35" t="s">
        <v>195</v>
      </c>
      <c r="H205" s="35"/>
      <c r="I205" s="35"/>
      <c r="J205" s="326" t="s">
        <v>457</v>
      </c>
      <c r="K205" s="324"/>
      <c r="X205" s="159"/>
      <c r="AB205" s="35" t="s">
        <v>194</v>
      </c>
      <c r="AC205" s="41">
        <f>AC191+1</f>
        <v>13</v>
      </c>
      <c r="AD205" s="35" t="s">
        <v>195</v>
      </c>
      <c r="AE205" s="35"/>
      <c r="AF205" s="35"/>
      <c r="AG205" s="326" t="s">
        <v>457</v>
      </c>
      <c r="AH205" s="324"/>
    </row>
    <row r="206" spans="4:47" x14ac:dyDescent="0.3">
      <c r="E206" s="35" t="s">
        <v>196</v>
      </c>
      <c r="F206" s="267"/>
      <c r="G206" s="43" t="str">
        <f>IF(F206=O$4,P$4,IF(F206=O$5,P$5,IF(F206=O$6,P$6,IF(F206=O$7,P$7,IF(F206=O$8,P$8,"")))))</f>
        <v/>
      </c>
      <c r="H206" s="43"/>
      <c r="I206" s="43"/>
      <c r="J206" s="326" t="s">
        <v>458</v>
      </c>
      <c r="K206" s="324"/>
      <c r="L206" s="44"/>
      <c r="M206" s="44"/>
      <c r="N206" s="44"/>
      <c r="O206" s="113">
        <f>IF(F206="",0,1)</f>
        <v>0</v>
      </c>
      <c r="P206" s="113">
        <f>IF(E209="",0,1)</f>
        <v>0</v>
      </c>
      <c r="Q206" s="113">
        <f>IF(E210="",0,1)</f>
        <v>0</v>
      </c>
      <c r="R206" s="113">
        <f>IF(E211="",0,1)</f>
        <v>0</v>
      </c>
      <c r="S206" s="113">
        <f>IF(E212="",0,1)</f>
        <v>0</v>
      </c>
      <c r="T206" s="113">
        <f>IF(E213="",0,1)</f>
        <v>0</v>
      </c>
      <c r="U206" s="113">
        <f>IF(E214="",0,1)</f>
        <v>0</v>
      </c>
      <c r="V206" s="113">
        <f>IF(E215="",0,1)</f>
        <v>0</v>
      </c>
      <c r="W206" s="113">
        <f>IF(E216="",0,1)</f>
        <v>0</v>
      </c>
      <c r="X206" s="159"/>
      <c r="AB206" s="35" t="s">
        <v>196</v>
      </c>
      <c r="AC206" s="267"/>
      <c r="AD206" s="43" t="str">
        <f>IF(AC206=AL$4,AM$4,IF(AC206=AL$5,AM$5,IF(AC206=AL$6,AM$6,IF(AC206=AL$7,AM$7,IF(AC206=AL$8,AM$8,"")))))</f>
        <v/>
      </c>
      <c r="AE206" s="43"/>
      <c r="AF206" s="43"/>
      <c r="AG206" s="326" t="s">
        <v>458</v>
      </c>
      <c r="AH206" s="324"/>
      <c r="AI206" s="44"/>
      <c r="AJ206" s="44"/>
      <c r="AK206" s="44"/>
      <c r="AL206" s="113">
        <f>IF(AC206="",0,1)</f>
        <v>0</v>
      </c>
      <c r="AM206" s="113">
        <f>IF(AB209="",0,1)</f>
        <v>0</v>
      </c>
      <c r="AN206" s="113">
        <f>IF(AB210="",0,1)</f>
        <v>0</v>
      </c>
      <c r="AO206" s="113">
        <f>IF(AB211="",0,1)</f>
        <v>0</v>
      </c>
      <c r="AP206" s="113">
        <f>IF(AB212="",0,1)</f>
        <v>0</v>
      </c>
      <c r="AQ206" s="113">
        <f>IF(AB213="",0,1)</f>
        <v>0</v>
      </c>
      <c r="AR206" s="113">
        <f>IF(AB214="",0,1)</f>
        <v>0</v>
      </c>
      <c r="AS206" s="113">
        <f>IF(AB215="",0,1)</f>
        <v>0</v>
      </c>
      <c r="AT206" s="113">
        <f>IF(AB216="",0,1)</f>
        <v>0</v>
      </c>
      <c r="AU206" s="113">
        <f>IF(AB216="",0,1)</f>
        <v>0</v>
      </c>
    </row>
    <row r="207" spans="4:47" x14ac:dyDescent="0.3">
      <c r="G207" s="82"/>
      <c r="H207" s="82"/>
      <c r="I207" s="82"/>
      <c r="J207" s="82"/>
      <c r="K207" s="82"/>
      <c r="L207" s="82"/>
      <c r="M207" s="82"/>
      <c r="N207" s="82"/>
      <c r="X207" s="159"/>
      <c r="AD207" s="318"/>
      <c r="AE207" s="318"/>
      <c r="AF207" s="318"/>
      <c r="AG207" s="318"/>
      <c r="AH207" s="318"/>
      <c r="AI207" s="318"/>
      <c r="AJ207" s="318"/>
      <c r="AK207" s="318"/>
    </row>
    <row r="208" spans="4:47" x14ac:dyDescent="0.3">
      <c r="F208" s="35" t="s">
        <v>197</v>
      </c>
      <c r="G208" s="35" t="s">
        <v>198</v>
      </c>
      <c r="H208" s="35"/>
      <c r="I208" s="35"/>
      <c r="J208" s="35" t="s">
        <v>199</v>
      </c>
      <c r="K208" s="35"/>
      <c r="L208" s="35"/>
      <c r="M208" s="35"/>
      <c r="N208" s="35" t="s">
        <v>200</v>
      </c>
      <c r="X208" s="159"/>
      <c r="AC208" s="35" t="s">
        <v>197</v>
      </c>
      <c r="AD208" s="35" t="s">
        <v>198</v>
      </c>
      <c r="AE208" s="35"/>
      <c r="AF208" s="35"/>
      <c r="AG208" s="35" t="s">
        <v>199</v>
      </c>
      <c r="AH208" s="35"/>
      <c r="AI208" s="35"/>
      <c r="AJ208" s="35"/>
      <c r="AK208" s="35" t="s">
        <v>200</v>
      </c>
    </row>
    <row r="209" spans="4:47" ht="15" customHeight="1" x14ac:dyDescent="0.3">
      <c r="E209" s="46" t="str">
        <f>IF(G206="","",IF(N209&gt;0,IF(N209&lt;=G206,"X",""),""))</f>
        <v/>
      </c>
      <c r="F209" s="317" t="str">
        <f>IF($F$26="","",$F$26)</f>
        <v>Grocery Stores</v>
      </c>
      <c r="G209" s="646"/>
      <c r="H209" s="647"/>
      <c r="I209" s="648"/>
      <c r="J209" s="646"/>
      <c r="K209" s="647"/>
      <c r="L209" s="647"/>
      <c r="M209" s="648"/>
      <c r="N209" s="122"/>
      <c r="X209" s="159"/>
      <c r="AB209" s="46" t="str">
        <f>IF(AD206="","",IF(AK209&gt;0,IF(AK209&lt;=AD206,"X",""),""))</f>
        <v/>
      </c>
      <c r="AC209" s="317" t="str">
        <f>IF($F$26="","",$F$26)</f>
        <v>Grocery Stores</v>
      </c>
      <c r="AD209" s="646"/>
      <c r="AE209" s="647"/>
      <c r="AF209" s="648"/>
      <c r="AG209" s="646"/>
      <c r="AH209" s="647"/>
      <c r="AI209" s="647"/>
      <c r="AJ209" s="648"/>
      <c r="AK209" s="122"/>
    </row>
    <row r="210" spans="4:47" ht="15" customHeight="1" x14ac:dyDescent="0.3">
      <c r="E210" s="46" t="str">
        <f>IF(G206="","",IF(N210&gt;0,IF(N210&lt;=G206,"X",""),""))</f>
        <v/>
      </c>
      <c r="F210" s="317" t="str">
        <f>IF($F$27="","",$F$27)</f>
        <v>Education</v>
      </c>
      <c r="G210" s="646"/>
      <c r="H210" s="647"/>
      <c r="I210" s="648"/>
      <c r="J210" s="646"/>
      <c r="K210" s="647"/>
      <c r="L210" s="647"/>
      <c r="M210" s="648"/>
      <c r="N210" s="122"/>
      <c r="X210" s="159"/>
      <c r="AB210" s="46" t="str">
        <f>IF(AD206="","",IF(AK210&gt;0,IF(AK210&lt;=AD206,"X",""),""))</f>
        <v/>
      </c>
      <c r="AC210" s="317" t="str">
        <f>IF($F$27="","",$F$27)</f>
        <v>Education</v>
      </c>
      <c r="AD210" s="646"/>
      <c r="AE210" s="647"/>
      <c r="AF210" s="648"/>
      <c r="AG210" s="646"/>
      <c r="AH210" s="647"/>
      <c r="AI210" s="647"/>
      <c r="AJ210" s="648"/>
      <c r="AK210" s="122"/>
    </row>
    <row r="211" spans="4:47" ht="15" customHeight="1" x14ac:dyDescent="0.3">
      <c r="E211" s="46" t="str">
        <f>IF(G206="","",IF(N211&gt;0,IF(N211&lt;=G206,"X",""),""))</f>
        <v/>
      </c>
      <c r="F211" s="317" t="str">
        <f>IF($F$28="","",$F$28)</f>
        <v>Recreation</v>
      </c>
      <c r="G211" s="646"/>
      <c r="H211" s="647"/>
      <c r="I211" s="648"/>
      <c r="J211" s="646"/>
      <c r="K211" s="647"/>
      <c r="L211" s="647"/>
      <c r="M211" s="648"/>
      <c r="N211" s="122"/>
      <c r="X211" s="159"/>
      <c r="AB211" s="46" t="str">
        <f>IF(AD206="","",IF(AK211&gt;0,IF(AK211&lt;=AD206,"X",""),""))</f>
        <v/>
      </c>
      <c r="AC211" s="317" t="str">
        <f>IF($F$28="","",$F$28)</f>
        <v>Recreation</v>
      </c>
      <c r="AD211" s="646"/>
      <c r="AE211" s="647"/>
      <c r="AF211" s="648"/>
      <c r="AG211" s="646"/>
      <c r="AH211" s="647"/>
      <c r="AI211" s="647"/>
      <c r="AJ211" s="648"/>
      <c r="AK211" s="122"/>
    </row>
    <row r="212" spans="4:47" ht="15" customHeight="1" x14ac:dyDescent="0.3">
      <c r="E212" s="46" t="str">
        <f>IF(G206="","",IF(N212&gt;0,IF(N212&lt;=G206,"X",""),""))</f>
        <v/>
      </c>
      <c r="F212" s="317" t="str">
        <f>IF($F$29="","",$F$29)</f>
        <v>Health Services</v>
      </c>
      <c r="G212" s="646"/>
      <c r="H212" s="647"/>
      <c r="I212" s="648"/>
      <c r="J212" s="646"/>
      <c r="K212" s="647"/>
      <c r="L212" s="647"/>
      <c r="M212" s="648"/>
      <c r="N212" s="122"/>
      <c r="X212" s="159"/>
      <c r="AB212" s="46" t="str">
        <f>IF(AD206="","",IF(AK212&gt;0,IF(AK212&lt;=AD206,"X",""),""))</f>
        <v/>
      </c>
      <c r="AC212" s="317" t="str">
        <f>IF($F$29="","",$F$29)</f>
        <v>Health Services</v>
      </c>
      <c r="AD212" s="646"/>
      <c r="AE212" s="647"/>
      <c r="AF212" s="648"/>
      <c r="AG212" s="646"/>
      <c r="AH212" s="647"/>
      <c r="AI212" s="647"/>
      <c r="AJ212" s="648"/>
      <c r="AK212" s="122"/>
    </row>
    <row r="213" spans="4:47" ht="15" customHeight="1" x14ac:dyDescent="0.3">
      <c r="E213" s="46" t="str">
        <f>IF(G206="","",IF(N213&gt;0,IF(N213&lt;=G206,"X",""),""))</f>
        <v/>
      </c>
      <c r="F213" s="317" t="str">
        <f>IF($F$30="","",$F$30)</f>
        <v>Social Services</v>
      </c>
      <c r="G213" s="646"/>
      <c r="H213" s="647"/>
      <c r="I213" s="648"/>
      <c r="J213" s="646"/>
      <c r="K213" s="647"/>
      <c r="L213" s="647"/>
      <c r="M213" s="648"/>
      <c r="N213" s="122"/>
      <c r="X213" s="159"/>
      <c r="AB213" s="46" t="str">
        <f>IF(AD206="","",IF(AK213&gt;0,IF(AK213&lt;=AD206,"X",""),""))</f>
        <v/>
      </c>
      <c r="AC213" s="317" t="str">
        <f>IF($F$30="","",$F$30)</f>
        <v>Social Services</v>
      </c>
      <c r="AD213" s="646"/>
      <c r="AE213" s="647"/>
      <c r="AF213" s="648"/>
      <c r="AG213" s="646"/>
      <c r="AH213" s="647"/>
      <c r="AI213" s="647"/>
      <c r="AJ213" s="648"/>
      <c r="AK213" s="122"/>
    </row>
    <row r="214" spans="4:47" ht="15" customHeight="1" x14ac:dyDescent="0.3">
      <c r="E214" s="46" t="str">
        <f>IF(G206="","",IF(N214&gt;0,IF(N214&lt;=G206,"X",""),""))</f>
        <v/>
      </c>
      <c r="F214" s="317" t="str">
        <f>IF($F$31="","",$F$31)</f>
        <v/>
      </c>
      <c r="G214" s="646"/>
      <c r="H214" s="647"/>
      <c r="I214" s="648"/>
      <c r="J214" s="646"/>
      <c r="K214" s="647"/>
      <c r="L214" s="647"/>
      <c r="M214" s="648"/>
      <c r="N214" s="122"/>
      <c r="X214" s="159"/>
      <c r="AB214" s="46" t="str">
        <f>IF(AD206="","",IF(AK214&gt;0,IF(AK214&lt;=AD206,"X",""),""))</f>
        <v/>
      </c>
      <c r="AC214" s="317" t="str">
        <f>IF($F$31="","",$F$31)</f>
        <v/>
      </c>
      <c r="AD214" s="646"/>
      <c r="AE214" s="647"/>
      <c r="AF214" s="648"/>
      <c r="AG214" s="646"/>
      <c r="AH214" s="647"/>
      <c r="AI214" s="647"/>
      <c r="AJ214" s="648"/>
      <c r="AK214" s="122"/>
    </row>
    <row r="215" spans="4:47" ht="15" customHeight="1" x14ac:dyDescent="0.3">
      <c r="E215" s="46" t="str">
        <f>IF(G206="","",IF(N215&gt;0,IF(N215&lt;=G206,"X",""),""))</f>
        <v/>
      </c>
      <c r="F215" s="317" t="str">
        <f>IF($F$32="","",$F$32)</f>
        <v/>
      </c>
      <c r="G215" s="646"/>
      <c r="H215" s="647"/>
      <c r="I215" s="648"/>
      <c r="J215" s="646"/>
      <c r="K215" s="647"/>
      <c r="L215" s="647"/>
      <c r="M215" s="648"/>
      <c r="N215" s="122"/>
      <c r="X215" s="159"/>
      <c r="AB215" s="46" t="str">
        <f>IF(AD206="","",IF(AK215&gt;0,IF(AK215&lt;=AD206,"X",""),""))</f>
        <v/>
      </c>
      <c r="AC215" s="317" t="str">
        <f>IF($F$32="","",$F$32)</f>
        <v/>
      </c>
      <c r="AD215" s="646"/>
      <c r="AE215" s="647"/>
      <c r="AF215" s="648"/>
      <c r="AG215" s="646"/>
      <c r="AH215" s="647"/>
      <c r="AI215" s="647"/>
      <c r="AJ215" s="648"/>
      <c r="AK215" s="122"/>
    </row>
    <row r="216" spans="4:47" ht="15" customHeight="1" x14ac:dyDescent="0.3">
      <c r="E216" s="46" t="str">
        <f>IF(G206="","",IF(N216&gt;0,IF(N216&lt;=G206,"X",""),""))</f>
        <v/>
      </c>
      <c r="F216" s="317" t="str">
        <f>IF($F$33="","",$F$33)</f>
        <v/>
      </c>
      <c r="G216" s="646"/>
      <c r="H216" s="647"/>
      <c r="I216" s="648"/>
      <c r="J216" s="646"/>
      <c r="K216" s="647"/>
      <c r="L216" s="647"/>
      <c r="M216" s="648"/>
      <c r="N216" s="122"/>
      <c r="X216" s="159"/>
      <c r="AB216" s="46" t="str">
        <f>IF(AD206="","",IF(AK216&gt;0,IF(AK216&lt;=AD206,"X",""),""))</f>
        <v/>
      </c>
      <c r="AC216" s="317" t="str">
        <f>IF($F$33="","",$F$33)</f>
        <v/>
      </c>
      <c r="AD216" s="646"/>
      <c r="AE216" s="647"/>
      <c r="AF216" s="648"/>
      <c r="AG216" s="646"/>
      <c r="AH216" s="647"/>
      <c r="AI216" s="647"/>
      <c r="AJ216" s="648"/>
      <c r="AK216" s="122"/>
    </row>
    <row r="217" spans="4:47" ht="17.25" thickBot="1" x14ac:dyDescent="0.35">
      <c r="D217" s="40"/>
      <c r="E217" s="40"/>
      <c r="F217" s="40"/>
      <c r="G217" s="40"/>
      <c r="H217" s="40"/>
      <c r="I217" s="40"/>
      <c r="J217" s="40"/>
      <c r="K217" s="40"/>
      <c r="L217" s="40"/>
      <c r="M217" s="40"/>
      <c r="N217" s="40"/>
      <c r="X217" s="159"/>
      <c r="AA217" s="40"/>
      <c r="AB217" s="40"/>
      <c r="AC217" s="40"/>
      <c r="AD217" s="40"/>
      <c r="AE217" s="40"/>
      <c r="AF217" s="40"/>
      <c r="AG217" s="40"/>
      <c r="AH217" s="40"/>
      <c r="AI217" s="40"/>
      <c r="AJ217" s="40"/>
      <c r="AK217" s="40"/>
    </row>
    <row r="218" spans="4:47" x14ac:dyDescent="0.3">
      <c r="D218" s="645"/>
      <c r="E218" s="645"/>
      <c r="F218" s="645"/>
      <c r="G218" s="645"/>
      <c r="H218" s="645"/>
      <c r="I218" s="645"/>
      <c r="J218" s="645"/>
      <c r="K218" s="645"/>
      <c r="L218" s="645"/>
      <c r="M218" s="645"/>
      <c r="N218" s="645"/>
      <c r="X218" s="159"/>
      <c r="AA218" s="645"/>
      <c r="AB218" s="645"/>
      <c r="AC218" s="645"/>
      <c r="AD218" s="645"/>
      <c r="AE218" s="645"/>
      <c r="AF218" s="645"/>
      <c r="AG218" s="645"/>
      <c r="AH218" s="645"/>
      <c r="AI218" s="645"/>
      <c r="AJ218" s="645"/>
      <c r="AK218" s="645"/>
    </row>
    <row r="219" spans="4:47" x14ac:dyDescent="0.3">
      <c r="E219" s="35" t="s">
        <v>194</v>
      </c>
      <c r="F219" s="41">
        <f>F205+1</f>
        <v>14</v>
      </c>
      <c r="G219" s="35" t="s">
        <v>195</v>
      </c>
      <c r="H219" s="35"/>
      <c r="I219" s="35"/>
      <c r="J219" s="326" t="s">
        <v>457</v>
      </c>
      <c r="K219" s="324"/>
      <c r="X219" s="159"/>
      <c r="AB219" s="35" t="s">
        <v>194</v>
      </c>
      <c r="AC219" s="41">
        <f>AC205+1</f>
        <v>14</v>
      </c>
      <c r="AD219" s="35" t="s">
        <v>195</v>
      </c>
      <c r="AE219" s="35"/>
      <c r="AF219" s="35"/>
      <c r="AG219" s="326" t="s">
        <v>457</v>
      </c>
      <c r="AH219" s="324"/>
    </row>
    <row r="220" spans="4:47" x14ac:dyDescent="0.3">
      <c r="E220" s="35" t="s">
        <v>196</v>
      </c>
      <c r="F220" s="267"/>
      <c r="G220" s="43" t="str">
        <f>IF(F220=O$4,P$4,IF(F220=O$5,P$5,IF(F220=O$6,P$6,IF(F220=O$7,P$7,IF(F220=O$8,P$8,"")))))</f>
        <v/>
      </c>
      <c r="H220" s="43"/>
      <c r="I220" s="43"/>
      <c r="J220" s="326" t="s">
        <v>458</v>
      </c>
      <c r="K220" s="324"/>
      <c r="L220" s="44"/>
      <c r="M220" s="44"/>
      <c r="N220" s="44"/>
      <c r="O220" s="113">
        <f>IF(F220="",0,1)</f>
        <v>0</v>
      </c>
      <c r="P220" s="113">
        <f>IF(E223="",0,1)</f>
        <v>0</v>
      </c>
      <c r="Q220" s="113">
        <f>IF(E224="",0,1)</f>
        <v>0</v>
      </c>
      <c r="R220" s="113">
        <f>IF(E225="",0,1)</f>
        <v>0</v>
      </c>
      <c r="S220" s="113">
        <f>IF(E226="",0,1)</f>
        <v>0</v>
      </c>
      <c r="T220" s="113">
        <f>IF(E227="",0,1)</f>
        <v>0</v>
      </c>
      <c r="U220" s="113">
        <f>IF(E228="",0,1)</f>
        <v>0</v>
      </c>
      <c r="V220" s="113">
        <f>IF(E229="",0,1)</f>
        <v>0</v>
      </c>
      <c r="W220" s="113">
        <f>IF(E230="",0,1)</f>
        <v>0</v>
      </c>
      <c r="X220" s="159"/>
      <c r="AB220" s="35" t="s">
        <v>196</v>
      </c>
      <c r="AC220" s="267"/>
      <c r="AD220" s="43" t="str">
        <f>IF(AC220=AL$4,AM$4,IF(AC220=AL$5,AM$5,IF(AC220=AL$6,AM$6,IF(AC220=AL$7,AM$7,IF(AC220=AL$8,AM$8,"")))))</f>
        <v/>
      </c>
      <c r="AE220" s="43"/>
      <c r="AF220" s="43"/>
      <c r="AG220" s="326" t="s">
        <v>458</v>
      </c>
      <c r="AH220" s="324"/>
      <c r="AI220" s="44"/>
      <c r="AJ220" s="44"/>
      <c r="AK220" s="44"/>
      <c r="AL220" s="113">
        <f>IF(AC220="",0,1)</f>
        <v>0</v>
      </c>
      <c r="AM220" s="113">
        <f>IF(AB223="",0,1)</f>
        <v>0</v>
      </c>
      <c r="AN220" s="113">
        <f>IF(AB224="",0,1)</f>
        <v>0</v>
      </c>
      <c r="AO220" s="113">
        <f>IF(AB225="",0,1)</f>
        <v>0</v>
      </c>
      <c r="AP220" s="113">
        <f>IF(AB226="",0,1)</f>
        <v>0</v>
      </c>
      <c r="AQ220" s="113">
        <f>IF(AB227="",0,1)</f>
        <v>0</v>
      </c>
      <c r="AR220" s="113">
        <f>IF(AB228="",0,1)</f>
        <v>0</v>
      </c>
      <c r="AS220" s="113">
        <f>IF(AB229="",0,1)</f>
        <v>0</v>
      </c>
      <c r="AT220" s="113">
        <f>IF(AB230="",0,1)</f>
        <v>0</v>
      </c>
      <c r="AU220" s="113">
        <f>IF(AB230="",0,1)</f>
        <v>0</v>
      </c>
    </row>
    <row r="221" spans="4:47" x14ac:dyDescent="0.3">
      <c r="G221" s="82"/>
      <c r="H221" s="82"/>
      <c r="I221" s="82"/>
      <c r="J221" s="82"/>
      <c r="K221" s="82"/>
      <c r="L221" s="82"/>
      <c r="M221" s="82"/>
      <c r="N221" s="82"/>
      <c r="X221" s="159"/>
      <c r="AD221" s="318"/>
      <c r="AE221" s="318"/>
      <c r="AF221" s="318"/>
      <c r="AG221" s="318"/>
      <c r="AH221" s="318"/>
      <c r="AI221" s="318"/>
      <c r="AJ221" s="318"/>
      <c r="AK221" s="318"/>
    </row>
    <row r="222" spans="4:47" x14ac:dyDescent="0.3">
      <c r="F222" s="35" t="s">
        <v>197</v>
      </c>
      <c r="G222" s="35" t="s">
        <v>198</v>
      </c>
      <c r="H222" s="35"/>
      <c r="I222" s="35"/>
      <c r="J222" s="35" t="s">
        <v>199</v>
      </c>
      <c r="K222" s="35"/>
      <c r="L222" s="35"/>
      <c r="M222" s="35"/>
      <c r="N222" s="35" t="s">
        <v>200</v>
      </c>
      <c r="X222" s="159"/>
      <c r="AC222" s="35" t="s">
        <v>197</v>
      </c>
      <c r="AD222" s="35" t="s">
        <v>198</v>
      </c>
      <c r="AE222" s="35"/>
      <c r="AF222" s="35"/>
      <c r="AG222" s="35" t="s">
        <v>199</v>
      </c>
      <c r="AH222" s="35"/>
      <c r="AI222" s="35"/>
      <c r="AJ222" s="35"/>
      <c r="AK222" s="35" t="s">
        <v>200</v>
      </c>
    </row>
    <row r="223" spans="4:47" ht="15" customHeight="1" x14ac:dyDescent="0.3">
      <c r="E223" s="46" t="str">
        <f>IF(G220="","",IF(N223&gt;0,IF(N223&lt;=G220,"X",""),""))</f>
        <v/>
      </c>
      <c r="F223" s="317" t="str">
        <f>IF($F$26="","",$F$26)</f>
        <v>Grocery Stores</v>
      </c>
      <c r="G223" s="646"/>
      <c r="H223" s="647"/>
      <c r="I223" s="648"/>
      <c r="J223" s="646"/>
      <c r="K223" s="647"/>
      <c r="L223" s="647"/>
      <c r="M223" s="648"/>
      <c r="N223" s="122"/>
      <c r="X223" s="159"/>
      <c r="AB223" s="46" t="str">
        <f>IF(AD220="","",IF(AK223&gt;0,IF(AK223&lt;=AD220,"X",""),""))</f>
        <v/>
      </c>
      <c r="AC223" s="317" t="str">
        <f>IF($F$26="","",$F$26)</f>
        <v>Grocery Stores</v>
      </c>
      <c r="AD223" s="646"/>
      <c r="AE223" s="647"/>
      <c r="AF223" s="648"/>
      <c r="AG223" s="646"/>
      <c r="AH223" s="647"/>
      <c r="AI223" s="647"/>
      <c r="AJ223" s="648"/>
      <c r="AK223" s="122"/>
    </row>
    <row r="224" spans="4:47" ht="15" customHeight="1" x14ac:dyDescent="0.3">
      <c r="E224" s="46" t="str">
        <f>IF(G220="","",IF(N224&gt;0,IF(N224&lt;=G220,"X",""),""))</f>
        <v/>
      </c>
      <c r="F224" s="317" t="str">
        <f>IF($F$27="","",$F$27)</f>
        <v>Education</v>
      </c>
      <c r="G224" s="646"/>
      <c r="H224" s="647"/>
      <c r="I224" s="648"/>
      <c r="J224" s="646"/>
      <c r="K224" s="647"/>
      <c r="L224" s="647"/>
      <c r="M224" s="648"/>
      <c r="N224" s="122"/>
      <c r="X224" s="159"/>
      <c r="AB224" s="46" t="str">
        <f>IF(AD220="","",IF(AK224&gt;0,IF(AK224&lt;=AD220,"X",""),""))</f>
        <v/>
      </c>
      <c r="AC224" s="317" t="str">
        <f>IF($F$27="","",$F$27)</f>
        <v>Education</v>
      </c>
      <c r="AD224" s="646"/>
      <c r="AE224" s="647"/>
      <c r="AF224" s="648"/>
      <c r="AG224" s="646"/>
      <c r="AH224" s="647"/>
      <c r="AI224" s="647"/>
      <c r="AJ224" s="648"/>
      <c r="AK224" s="122"/>
    </row>
    <row r="225" spans="4:47" ht="15" customHeight="1" x14ac:dyDescent="0.3">
      <c r="E225" s="46" t="str">
        <f>IF(G220="","",IF(N225&gt;0,IF(N225&lt;=G220,"X",""),""))</f>
        <v/>
      </c>
      <c r="F225" s="317" t="str">
        <f>IF($F$28="","",$F$28)</f>
        <v>Recreation</v>
      </c>
      <c r="G225" s="646"/>
      <c r="H225" s="647"/>
      <c r="I225" s="648"/>
      <c r="J225" s="646"/>
      <c r="K225" s="647"/>
      <c r="L225" s="647"/>
      <c r="M225" s="648"/>
      <c r="N225" s="122"/>
      <c r="X225" s="159"/>
      <c r="AB225" s="46" t="str">
        <f>IF(AD220="","",IF(AK225&gt;0,IF(AK225&lt;=AD220,"X",""),""))</f>
        <v/>
      </c>
      <c r="AC225" s="317" t="str">
        <f>IF($F$28="","",$F$28)</f>
        <v>Recreation</v>
      </c>
      <c r="AD225" s="646"/>
      <c r="AE225" s="647"/>
      <c r="AF225" s="648"/>
      <c r="AG225" s="646"/>
      <c r="AH225" s="647"/>
      <c r="AI225" s="647"/>
      <c r="AJ225" s="648"/>
      <c r="AK225" s="122"/>
    </row>
    <row r="226" spans="4:47" ht="15" customHeight="1" x14ac:dyDescent="0.3">
      <c r="E226" s="46" t="str">
        <f>IF(G220="","",IF(N226&gt;0,IF(N226&lt;=G220,"X",""),""))</f>
        <v/>
      </c>
      <c r="F226" s="317" t="str">
        <f>IF($F$29="","",$F$29)</f>
        <v>Health Services</v>
      </c>
      <c r="G226" s="646"/>
      <c r="H226" s="647"/>
      <c r="I226" s="648"/>
      <c r="J226" s="646"/>
      <c r="K226" s="647"/>
      <c r="L226" s="647"/>
      <c r="M226" s="648"/>
      <c r="N226" s="122"/>
      <c r="X226" s="159"/>
      <c r="AB226" s="46" t="str">
        <f>IF(AD220="","",IF(AK226&gt;0,IF(AK226&lt;=AD220,"X",""),""))</f>
        <v/>
      </c>
      <c r="AC226" s="317" t="str">
        <f>IF($F$29="","",$F$29)</f>
        <v>Health Services</v>
      </c>
      <c r="AD226" s="646"/>
      <c r="AE226" s="647"/>
      <c r="AF226" s="648"/>
      <c r="AG226" s="646"/>
      <c r="AH226" s="647"/>
      <c r="AI226" s="647"/>
      <c r="AJ226" s="648"/>
      <c r="AK226" s="122"/>
    </row>
    <row r="227" spans="4:47" ht="15" customHeight="1" x14ac:dyDescent="0.3">
      <c r="E227" s="46" t="str">
        <f>IF(G220="","",IF(N227&gt;0,IF(N227&lt;=G220,"X",""),""))</f>
        <v/>
      </c>
      <c r="F227" s="317" t="str">
        <f>IF($F$30="","",$F$30)</f>
        <v>Social Services</v>
      </c>
      <c r="G227" s="646"/>
      <c r="H227" s="647"/>
      <c r="I227" s="648"/>
      <c r="J227" s="646"/>
      <c r="K227" s="647"/>
      <c r="L227" s="647"/>
      <c r="M227" s="648"/>
      <c r="N227" s="122"/>
      <c r="X227" s="159"/>
      <c r="AB227" s="46" t="str">
        <f>IF(AD220="","",IF(AK227&gt;0,IF(AK227&lt;=AD220,"X",""),""))</f>
        <v/>
      </c>
      <c r="AC227" s="317" t="str">
        <f>IF($F$30="","",$F$30)</f>
        <v>Social Services</v>
      </c>
      <c r="AD227" s="646"/>
      <c r="AE227" s="647"/>
      <c r="AF227" s="648"/>
      <c r="AG227" s="646"/>
      <c r="AH227" s="647"/>
      <c r="AI227" s="647"/>
      <c r="AJ227" s="648"/>
      <c r="AK227" s="122"/>
    </row>
    <row r="228" spans="4:47" ht="15" customHeight="1" x14ac:dyDescent="0.3">
      <c r="E228" s="46" t="str">
        <f>IF(G220="","",IF(N228&gt;0,IF(N228&lt;=G220,"X",""),""))</f>
        <v/>
      </c>
      <c r="F228" s="317" t="str">
        <f>IF($F$31="","",$F$31)</f>
        <v/>
      </c>
      <c r="G228" s="646"/>
      <c r="H228" s="647"/>
      <c r="I228" s="648"/>
      <c r="J228" s="646"/>
      <c r="K228" s="647"/>
      <c r="L228" s="647"/>
      <c r="M228" s="648"/>
      <c r="N228" s="122"/>
      <c r="X228" s="159"/>
      <c r="AB228" s="46" t="str">
        <f>IF(AD220="","",IF(AK228&gt;0,IF(AK228&lt;=AD220,"X",""),""))</f>
        <v/>
      </c>
      <c r="AC228" s="317" t="str">
        <f>IF($F$31="","",$F$31)</f>
        <v/>
      </c>
      <c r="AD228" s="646"/>
      <c r="AE228" s="647"/>
      <c r="AF228" s="648"/>
      <c r="AG228" s="646"/>
      <c r="AH228" s="647"/>
      <c r="AI228" s="647"/>
      <c r="AJ228" s="648"/>
      <c r="AK228" s="122"/>
    </row>
    <row r="229" spans="4:47" ht="15" customHeight="1" x14ac:dyDescent="0.3">
      <c r="E229" s="46" t="str">
        <f>IF(G220="","",IF(N229&gt;0,IF(N229&lt;=G220,"X",""),""))</f>
        <v/>
      </c>
      <c r="F229" s="317" t="str">
        <f>IF($F$32="","",$F$32)</f>
        <v/>
      </c>
      <c r="G229" s="646"/>
      <c r="H229" s="647"/>
      <c r="I229" s="648"/>
      <c r="J229" s="646"/>
      <c r="K229" s="647"/>
      <c r="L229" s="647"/>
      <c r="M229" s="648"/>
      <c r="N229" s="122"/>
      <c r="X229" s="159"/>
      <c r="AB229" s="46" t="str">
        <f>IF(AD220="","",IF(AK229&gt;0,IF(AK229&lt;=AD220,"X",""),""))</f>
        <v/>
      </c>
      <c r="AC229" s="317" t="str">
        <f>IF($F$32="","",$F$32)</f>
        <v/>
      </c>
      <c r="AD229" s="646"/>
      <c r="AE229" s="647"/>
      <c r="AF229" s="648"/>
      <c r="AG229" s="646"/>
      <c r="AH229" s="647"/>
      <c r="AI229" s="647"/>
      <c r="AJ229" s="648"/>
      <c r="AK229" s="122"/>
    </row>
    <row r="230" spans="4:47" ht="15" customHeight="1" x14ac:dyDescent="0.3">
      <c r="E230" s="46" t="str">
        <f>IF(G220="","",IF(N230&gt;0,IF(N230&lt;=G220,"X",""),""))</f>
        <v/>
      </c>
      <c r="F230" s="317" t="str">
        <f>IF($F$33="","",$F$33)</f>
        <v/>
      </c>
      <c r="G230" s="646"/>
      <c r="H230" s="647"/>
      <c r="I230" s="648"/>
      <c r="J230" s="646"/>
      <c r="K230" s="647"/>
      <c r="L230" s="647"/>
      <c r="M230" s="648"/>
      <c r="N230" s="122"/>
      <c r="X230" s="159"/>
      <c r="AB230" s="46" t="str">
        <f>IF(AD220="","",IF(AK230&gt;0,IF(AK230&lt;=AD220,"X",""),""))</f>
        <v/>
      </c>
      <c r="AC230" s="317" t="str">
        <f>IF($F$33="","",$F$33)</f>
        <v/>
      </c>
      <c r="AD230" s="646"/>
      <c r="AE230" s="647"/>
      <c r="AF230" s="648"/>
      <c r="AG230" s="646"/>
      <c r="AH230" s="647"/>
      <c r="AI230" s="647"/>
      <c r="AJ230" s="648"/>
      <c r="AK230" s="122"/>
    </row>
    <row r="231" spans="4:47" ht="17.25" thickBot="1" x14ac:dyDescent="0.35">
      <c r="D231" s="40"/>
      <c r="E231" s="40"/>
      <c r="F231" s="40"/>
      <c r="G231" s="40"/>
      <c r="H231" s="40"/>
      <c r="I231" s="40"/>
      <c r="J231" s="40"/>
      <c r="K231" s="40"/>
      <c r="L231" s="40"/>
      <c r="M231" s="40"/>
      <c r="N231" s="40"/>
      <c r="X231" s="159"/>
      <c r="AA231" s="40"/>
      <c r="AB231" s="40"/>
      <c r="AC231" s="40"/>
      <c r="AD231" s="40"/>
      <c r="AE231" s="40"/>
      <c r="AF231" s="40"/>
      <c r="AG231" s="40"/>
      <c r="AH231" s="40"/>
      <c r="AI231" s="40"/>
      <c r="AJ231" s="40"/>
      <c r="AK231" s="40"/>
    </row>
    <row r="232" spans="4:47" x14ac:dyDescent="0.3">
      <c r="D232" s="645"/>
      <c r="E232" s="645"/>
      <c r="F232" s="645"/>
      <c r="G232" s="645"/>
      <c r="H232" s="645"/>
      <c r="I232" s="645"/>
      <c r="J232" s="645"/>
      <c r="K232" s="645"/>
      <c r="L232" s="645"/>
      <c r="M232" s="645"/>
      <c r="N232" s="645"/>
      <c r="X232" s="159"/>
      <c r="AA232" s="645"/>
      <c r="AB232" s="645"/>
      <c r="AC232" s="645"/>
      <c r="AD232" s="645"/>
      <c r="AE232" s="645"/>
      <c r="AF232" s="645"/>
      <c r="AG232" s="645"/>
      <c r="AH232" s="645"/>
      <c r="AI232" s="645"/>
      <c r="AJ232" s="645"/>
      <c r="AK232" s="645"/>
    </row>
    <row r="233" spans="4:47" x14ac:dyDescent="0.3">
      <c r="E233" s="35" t="s">
        <v>194</v>
      </c>
      <c r="F233" s="41">
        <f>F219+1</f>
        <v>15</v>
      </c>
      <c r="G233" s="35" t="s">
        <v>195</v>
      </c>
      <c r="H233" s="35"/>
      <c r="I233" s="35"/>
      <c r="J233" s="326" t="s">
        <v>457</v>
      </c>
      <c r="K233" s="324"/>
      <c r="X233" s="159"/>
      <c r="AB233" s="35" t="s">
        <v>194</v>
      </c>
      <c r="AC233" s="41">
        <f>AC219+1</f>
        <v>15</v>
      </c>
      <c r="AD233" s="35" t="s">
        <v>195</v>
      </c>
      <c r="AE233" s="35"/>
      <c r="AF233" s="35"/>
      <c r="AG233" s="326" t="s">
        <v>457</v>
      </c>
      <c r="AH233" s="324"/>
    </row>
    <row r="234" spans="4:47" x14ac:dyDescent="0.3">
      <c r="E234" s="35" t="s">
        <v>196</v>
      </c>
      <c r="F234" s="267"/>
      <c r="G234" s="43" t="str">
        <f>IF(F234=O$4,P$4,IF(F234=O$5,P$5,IF(F234=O$6,P$6,IF(F234=O$7,P$7,IF(F234=O$8,P$8,"")))))</f>
        <v/>
      </c>
      <c r="H234" s="43"/>
      <c r="I234" s="43"/>
      <c r="J234" s="326" t="s">
        <v>458</v>
      </c>
      <c r="K234" s="324"/>
      <c r="L234" s="44"/>
      <c r="M234" s="44"/>
      <c r="N234" s="44"/>
      <c r="O234" s="113">
        <f>IF(F234="",0,1)</f>
        <v>0</v>
      </c>
      <c r="P234" s="113">
        <f>IF(E237="",0,1)</f>
        <v>0</v>
      </c>
      <c r="Q234" s="113">
        <f>IF(E238="",0,1)</f>
        <v>0</v>
      </c>
      <c r="R234" s="113">
        <f>IF(E239="",0,1)</f>
        <v>0</v>
      </c>
      <c r="S234" s="113">
        <f>IF(E240="",0,1)</f>
        <v>0</v>
      </c>
      <c r="T234" s="113">
        <f>IF(E241="",0,1)</f>
        <v>0</v>
      </c>
      <c r="U234" s="113">
        <f>IF(E242="",0,1)</f>
        <v>0</v>
      </c>
      <c r="V234" s="113">
        <f>IF(E243="",0,1)</f>
        <v>0</v>
      </c>
      <c r="W234" s="113">
        <f>IF(E244="",0,1)</f>
        <v>0</v>
      </c>
      <c r="X234" s="159"/>
      <c r="AB234" s="35" t="s">
        <v>196</v>
      </c>
      <c r="AC234" s="267"/>
      <c r="AD234" s="43" t="str">
        <f>IF(AC234=AL$4,AM$4,IF(AC234=AL$5,AM$5,IF(AC234=AL$6,AM$6,IF(AC234=AL$7,AM$7,IF(AC234=AL$8,AM$8,"")))))</f>
        <v/>
      </c>
      <c r="AE234" s="43"/>
      <c r="AF234" s="43"/>
      <c r="AG234" s="326" t="s">
        <v>458</v>
      </c>
      <c r="AH234" s="324"/>
      <c r="AI234" s="44"/>
      <c r="AJ234" s="44"/>
      <c r="AK234" s="44"/>
      <c r="AL234" s="113">
        <f>IF(AC234="",0,1)</f>
        <v>0</v>
      </c>
      <c r="AM234" s="113">
        <f>IF(AB237="",0,1)</f>
        <v>0</v>
      </c>
      <c r="AN234" s="113">
        <f>IF(AB238="",0,1)</f>
        <v>0</v>
      </c>
      <c r="AO234" s="113">
        <f>IF(AB239="",0,1)</f>
        <v>0</v>
      </c>
      <c r="AP234" s="113">
        <f>IF(AB240="",0,1)</f>
        <v>0</v>
      </c>
      <c r="AQ234" s="113">
        <f>IF(AB241="",0,1)</f>
        <v>0</v>
      </c>
      <c r="AR234" s="113">
        <f>IF(AB242="",0,1)</f>
        <v>0</v>
      </c>
      <c r="AS234" s="113">
        <f>IF(AB243="",0,1)</f>
        <v>0</v>
      </c>
      <c r="AT234" s="113">
        <f>IF(AB244="",0,1)</f>
        <v>0</v>
      </c>
      <c r="AU234" s="113">
        <f>IF(AB244="",0,1)</f>
        <v>0</v>
      </c>
    </row>
    <row r="235" spans="4:47" x14ac:dyDescent="0.3">
      <c r="G235" s="82"/>
      <c r="H235" s="82"/>
      <c r="I235" s="82"/>
      <c r="J235" s="82"/>
      <c r="K235" s="82"/>
      <c r="L235" s="82"/>
      <c r="M235" s="82"/>
      <c r="N235" s="82"/>
      <c r="X235" s="159"/>
      <c r="AD235" s="318"/>
      <c r="AE235" s="318"/>
      <c r="AF235" s="318"/>
      <c r="AG235" s="318"/>
      <c r="AH235" s="318"/>
      <c r="AI235" s="318"/>
      <c r="AJ235" s="318"/>
      <c r="AK235" s="318"/>
    </row>
    <row r="236" spans="4:47" x14ac:dyDescent="0.3">
      <c r="F236" s="35" t="s">
        <v>197</v>
      </c>
      <c r="G236" s="35" t="s">
        <v>198</v>
      </c>
      <c r="H236" s="35"/>
      <c r="I236" s="35"/>
      <c r="J236" s="35" t="s">
        <v>199</v>
      </c>
      <c r="K236" s="35"/>
      <c r="L236" s="35"/>
      <c r="M236" s="35"/>
      <c r="N236" s="35" t="s">
        <v>200</v>
      </c>
      <c r="X236" s="159"/>
      <c r="AC236" s="35" t="s">
        <v>197</v>
      </c>
      <c r="AD236" s="35" t="s">
        <v>198</v>
      </c>
      <c r="AE236" s="35"/>
      <c r="AF236" s="35"/>
      <c r="AG236" s="35" t="s">
        <v>199</v>
      </c>
      <c r="AH236" s="35"/>
      <c r="AI236" s="35"/>
      <c r="AJ236" s="35"/>
      <c r="AK236" s="35" t="s">
        <v>200</v>
      </c>
    </row>
    <row r="237" spans="4:47" ht="15" customHeight="1" x14ac:dyDescent="0.3">
      <c r="E237" s="46" t="str">
        <f>IF(G234="","",IF(N237&gt;0,IF(N237&lt;=G234,"X",""),""))</f>
        <v/>
      </c>
      <c r="F237" s="317" t="str">
        <f>IF($F$26="","",$F$26)</f>
        <v>Grocery Stores</v>
      </c>
      <c r="G237" s="646"/>
      <c r="H237" s="647"/>
      <c r="I237" s="648"/>
      <c r="J237" s="646"/>
      <c r="K237" s="647"/>
      <c r="L237" s="647"/>
      <c r="M237" s="648"/>
      <c r="N237" s="122"/>
      <c r="X237" s="159"/>
      <c r="AB237" s="46" t="str">
        <f>IF(AD234="","",IF(AK237&gt;0,IF(AK237&lt;=AD234,"X",""),""))</f>
        <v/>
      </c>
      <c r="AC237" s="317" t="str">
        <f>IF($F$26="","",$F$26)</f>
        <v>Grocery Stores</v>
      </c>
      <c r="AD237" s="646"/>
      <c r="AE237" s="647"/>
      <c r="AF237" s="648"/>
      <c r="AG237" s="646"/>
      <c r="AH237" s="647"/>
      <c r="AI237" s="647"/>
      <c r="AJ237" s="648"/>
      <c r="AK237" s="122"/>
    </row>
    <row r="238" spans="4:47" ht="15" customHeight="1" x14ac:dyDescent="0.3">
      <c r="E238" s="46" t="str">
        <f>IF(G234="","",IF(N238&gt;0,IF(N238&lt;=G234,"X",""),""))</f>
        <v/>
      </c>
      <c r="F238" s="317" t="str">
        <f>IF($F$27="","",$F$27)</f>
        <v>Education</v>
      </c>
      <c r="G238" s="646"/>
      <c r="H238" s="647"/>
      <c r="I238" s="648"/>
      <c r="J238" s="646"/>
      <c r="K238" s="647"/>
      <c r="L238" s="647"/>
      <c r="M238" s="648"/>
      <c r="N238" s="122"/>
      <c r="X238" s="159"/>
      <c r="AB238" s="46" t="str">
        <f>IF(AD234="","",IF(AK238&gt;0,IF(AK238&lt;=AD234,"X",""),""))</f>
        <v/>
      </c>
      <c r="AC238" s="317" t="str">
        <f>IF($F$27="","",$F$27)</f>
        <v>Education</v>
      </c>
      <c r="AD238" s="646"/>
      <c r="AE238" s="647"/>
      <c r="AF238" s="648"/>
      <c r="AG238" s="646"/>
      <c r="AH238" s="647"/>
      <c r="AI238" s="647"/>
      <c r="AJ238" s="648"/>
      <c r="AK238" s="122"/>
    </row>
    <row r="239" spans="4:47" ht="15" customHeight="1" x14ac:dyDescent="0.3">
      <c r="E239" s="46" t="str">
        <f>IF(G234="","",IF(N239&gt;0,IF(N239&lt;=G234,"X",""),""))</f>
        <v/>
      </c>
      <c r="F239" s="317" t="str">
        <f>IF($F$28="","",$F$28)</f>
        <v>Recreation</v>
      </c>
      <c r="G239" s="646"/>
      <c r="H239" s="647"/>
      <c r="I239" s="648"/>
      <c r="J239" s="646"/>
      <c r="K239" s="647"/>
      <c r="L239" s="647"/>
      <c r="M239" s="648"/>
      <c r="N239" s="122"/>
      <c r="X239" s="159"/>
      <c r="AB239" s="46" t="str">
        <f>IF(AD234="","",IF(AK239&gt;0,IF(AK239&lt;=AD234,"X",""),""))</f>
        <v/>
      </c>
      <c r="AC239" s="317" t="str">
        <f>IF($F$28="","",$F$28)</f>
        <v>Recreation</v>
      </c>
      <c r="AD239" s="646"/>
      <c r="AE239" s="647"/>
      <c r="AF239" s="648"/>
      <c r="AG239" s="646"/>
      <c r="AH239" s="647"/>
      <c r="AI239" s="647"/>
      <c r="AJ239" s="648"/>
      <c r="AK239" s="122"/>
    </row>
    <row r="240" spans="4:47" ht="15" customHeight="1" x14ac:dyDescent="0.3">
      <c r="E240" s="46" t="str">
        <f>IF(G234="","",IF(N240&gt;0,IF(N240&lt;=G234,"X",""),""))</f>
        <v/>
      </c>
      <c r="F240" s="317" t="str">
        <f>IF($F$29="","",$F$29)</f>
        <v>Health Services</v>
      </c>
      <c r="G240" s="646"/>
      <c r="H240" s="647"/>
      <c r="I240" s="648"/>
      <c r="J240" s="646"/>
      <c r="K240" s="647"/>
      <c r="L240" s="647"/>
      <c r="M240" s="648"/>
      <c r="N240" s="122"/>
      <c r="X240" s="159"/>
      <c r="AB240" s="46" t="str">
        <f>IF(AD234="","",IF(AK240&gt;0,IF(AK240&lt;=AD234,"X",""),""))</f>
        <v/>
      </c>
      <c r="AC240" s="317" t="str">
        <f>IF($F$29="","",$F$29)</f>
        <v>Health Services</v>
      </c>
      <c r="AD240" s="646"/>
      <c r="AE240" s="647"/>
      <c r="AF240" s="648"/>
      <c r="AG240" s="646"/>
      <c r="AH240" s="647"/>
      <c r="AI240" s="647"/>
      <c r="AJ240" s="648"/>
      <c r="AK240" s="122"/>
    </row>
    <row r="241" spans="4:47" ht="15" customHeight="1" x14ac:dyDescent="0.3">
      <c r="E241" s="46" t="str">
        <f>IF(G234="","",IF(N241&gt;0,IF(N241&lt;=G234,"X",""),""))</f>
        <v/>
      </c>
      <c r="F241" s="317" t="str">
        <f>IF($F$30="","",$F$30)</f>
        <v>Social Services</v>
      </c>
      <c r="G241" s="646"/>
      <c r="H241" s="647"/>
      <c r="I241" s="648"/>
      <c r="J241" s="646"/>
      <c r="K241" s="647"/>
      <c r="L241" s="647"/>
      <c r="M241" s="648"/>
      <c r="N241" s="122"/>
      <c r="X241" s="159"/>
      <c r="AB241" s="46" t="str">
        <f>IF(AD234="","",IF(AK241&gt;0,IF(AK241&lt;=AD234,"X",""),""))</f>
        <v/>
      </c>
      <c r="AC241" s="317" t="str">
        <f>IF($F$30="","",$F$30)</f>
        <v>Social Services</v>
      </c>
      <c r="AD241" s="646"/>
      <c r="AE241" s="647"/>
      <c r="AF241" s="648"/>
      <c r="AG241" s="646"/>
      <c r="AH241" s="647"/>
      <c r="AI241" s="647"/>
      <c r="AJ241" s="648"/>
      <c r="AK241" s="122"/>
    </row>
    <row r="242" spans="4:47" ht="15" customHeight="1" x14ac:dyDescent="0.3">
      <c r="E242" s="46" t="str">
        <f>IF(G234="","",IF(N242&gt;0,IF(N242&lt;=G234,"X",""),""))</f>
        <v/>
      </c>
      <c r="F242" s="317" t="str">
        <f>IF($F$31="","",$F$31)</f>
        <v/>
      </c>
      <c r="G242" s="646"/>
      <c r="H242" s="647"/>
      <c r="I242" s="648"/>
      <c r="J242" s="646"/>
      <c r="K242" s="647"/>
      <c r="L242" s="647"/>
      <c r="M242" s="648"/>
      <c r="N242" s="122"/>
      <c r="X242" s="159"/>
      <c r="AB242" s="46" t="str">
        <f>IF(AD234="","",IF(AK242&gt;0,IF(AK242&lt;=AD234,"X",""),""))</f>
        <v/>
      </c>
      <c r="AC242" s="317" t="str">
        <f>IF($F$31="","",$F$31)</f>
        <v/>
      </c>
      <c r="AD242" s="646"/>
      <c r="AE242" s="647"/>
      <c r="AF242" s="648"/>
      <c r="AG242" s="646"/>
      <c r="AH242" s="647"/>
      <c r="AI242" s="647"/>
      <c r="AJ242" s="648"/>
      <c r="AK242" s="122"/>
    </row>
    <row r="243" spans="4:47" ht="15" customHeight="1" x14ac:dyDescent="0.3">
      <c r="E243" s="46" t="str">
        <f>IF(G234="","",IF(N243&gt;0,IF(N243&lt;=G234,"X",""),""))</f>
        <v/>
      </c>
      <c r="F243" s="317" t="str">
        <f>IF($F$32="","",$F$32)</f>
        <v/>
      </c>
      <c r="G243" s="646"/>
      <c r="H243" s="647"/>
      <c r="I243" s="648"/>
      <c r="J243" s="646"/>
      <c r="K243" s="647"/>
      <c r="L243" s="647"/>
      <c r="M243" s="648"/>
      <c r="N243" s="122"/>
      <c r="X243" s="159"/>
      <c r="AB243" s="46" t="str">
        <f>IF(AD234="","",IF(AK243&gt;0,IF(AK243&lt;=AD234,"X",""),""))</f>
        <v/>
      </c>
      <c r="AC243" s="317" t="str">
        <f>IF($F$32="","",$F$32)</f>
        <v/>
      </c>
      <c r="AD243" s="646"/>
      <c r="AE243" s="647"/>
      <c r="AF243" s="648"/>
      <c r="AG243" s="646"/>
      <c r="AH243" s="647"/>
      <c r="AI243" s="647"/>
      <c r="AJ243" s="648"/>
      <c r="AK243" s="122"/>
    </row>
    <row r="244" spans="4:47" ht="15" customHeight="1" x14ac:dyDescent="0.3">
      <c r="E244" s="46" t="str">
        <f>IF(G234="","",IF(N244&gt;0,IF(N244&lt;=G234,"X",""),""))</f>
        <v/>
      </c>
      <c r="F244" s="317" t="str">
        <f>IF($F$33="","",$F$33)</f>
        <v/>
      </c>
      <c r="G244" s="646"/>
      <c r="H244" s="647"/>
      <c r="I244" s="648"/>
      <c r="J244" s="646"/>
      <c r="K244" s="647"/>
      <c r="L244" s="647"/>
      <c r="M244" s="648"/>
      <c r="N244" s="122"/>
      <c r="X244" s="159"/>
      <c r="AB244" s="46" t="str">
        <f>IF(AD234="","",IF(AK244&gt;0,IF(AK244&lt;=AD234,"X",""),""))</f>
        <v/>
      </c>
      <c r="AC244" s="317" t="str">
        <f>IF($F$33="","",$F$33)</f>
        <v/>
      </c>
      <c r="AD244" s="646"/>
      <c r="AE244" s="647"/>
      <c r="AF244" s="648"/>
      <c r="AG244" s="646"/>
      <c r="AH244" s="647"/>
      <c r="AI244" s="647"/>
      <c r="AJ244" s="648"/>
      <c r="AK244" s="122"/>
    </row>
    <row r="245" spans="4:47" ht="17.25" thickBot="1" x14ac:dyDescent="0.35">
      <c r="D245" s="40"/>
      <c r="E245" s="40"/>
      <c r="F245" s="40"/>
      <c r="G245" s="40"/>
      <c r="H245" s="40"/>
      <c r="I245" s="40"/>
      <c r="J245" s="40"/>
      <c r="K245" s="40"/>
      <c r="L245" s="40"/>
      <c r="M245" s="40"/>
      <c r="N245" s="40"/>
      <c r="X245" s="159"/>
      <c r="AA245" s="40"/>
      <c r="AB245" s="40"/>
      <c r="AC245" s="40"/>
      <c r="AD245" s="40"/>
      <c r="AE245" s="40"/>
      <c r="AF245" s="40"/>
      <c r="AG245" s="40"/>
      <c r="AH245" s="40"/>
      <c r="AI245" s="40"/>
      <c r="AJ245" s="40"/>
      <c r="AK245" s="40"/>
    </row>
    <row r="246" spans="4:47" x14ac:dyDescent="0.3">
      <c r="D246" s="645"/>
      <c r="E246" s="645"/>
      <c r="F246" s="645"/>
      <c r="G246" s="645"/>
      <c r="H246" s="645"/>
      <c r="I246" s="645"/>
      <c r="J246" s="645"/>
      <c r="K246" s="645"/>
      <c r="L246" s="645"/>
      <c r="M246" s="645"/>
      <c r="N246" s="645"/>
      <c r="X246" s="159"/>
      <c r="AA246" s="645"/>
      <c r="AB246" s="645"/>
      <c r="AC246" s="645"/>
      <c r="AD246" s="645"/>
      <c r="AE246" s="645"/>
      <c r="AF246" s="645"/>
      <c r="AG246" s="645"/>
      <c r="AH246" s="645"/>
      <c r="AI246" s="645"/>
      <c r="AJ246" s="645"/>
      <c r="AK246" s="645"/>
    </row>
    <row r="247" spans="4:47" x14ac:dyDescent="0.3">
      <c r="E247" s="35" t="s">
        <v>194</v>
      </c>
      <c r="F247" s="41">
        <f>F233+1</f>
        <v>16</v>
      </c>
      <c r="G247" s="35" t="s">
        <v>195</v>
      </c>
      <c r="H247" s="35"/>
      <c r="I247" s="35"/>
      <c r="J247" s="326" t="s">
        <v>457</v>
      </c>
      <c r="K247" s="324"/>
      <c r="X247" s="159"/>
      <c r="AB247" s="35" t="s">
        <v>194</v>
      </c>
      <c r="AC247" s="41">
        <f>AC233+1</f>
        <v>16</v>
      </c>
      <c r="AD247" s="35" t="s">
        <v>195</v>
      </c>
      <c r="AE247" s="35"/>
      <c r="AF247" s="35"/>
      <c r="AG247" s="326" t="s">
        <v>457</v>
      </c>
      <c r="AH247" s="324"/>
    </row>
    <row r="248" spans="4:47" x14ac:dyDescent="0.3">
      <c r="E248" s="35" t="s">
        <v>196</v>
      </c>
      <c r="F248" s="267"/>
      <c r="G248" s="43" t="str">
        <f>IF(F248=O$4,P$4,IF(F248=O$5,P$5,IF(F248=O$6,P$6,IF(F248=O$7,P$7,IF(F248=O$8,P$8,"")))))</f>
        <v/>
      </c>
      <c r="H248" s="43"/>
      <c r="I248" s="43"/>
      <c r="J248" s="326" t="s">
        <v>458</v>
      </c>
      <c r="K248" s="324"/>
      <c r="L248" s="44"/>
      <c r="M248" s="44"/>
      <c r="N248" s="44"/>
      <c r="O248" s="113">
        <f>IF(F248="",0,1)</f>
        <v>0</v>
      </c>
      <c r="P248" s="113">
        <f>IF(E251="",0,1)</f>
        <v>0</v>
      </c>
      <c r="Q248" s="113">
        <f>IF(E252="",0,1)</f>
        <v>0</v>
      </c>
      <c r="R248" s="113">
        <f>IF(E253="",0,1)</f>
        <v>0</v>
      </c>
      <c r="S248" s="113">
        <f>IF(E254="",0,1)</f>
        <v>0</v>
      </c>
      <c r="T248" s="113">
        <f>IF(E255="",0,1)</f>
        <v>0</v>
      </c>
      <c r="U248" s="113">
        <f>IF(E256="",0,1)</f>
        <v>0</v>
      </c>
      <c r="V248" s="113">
        <f>IF(E257="",0,1)</f>
        <v>0</v>
      </c>
      <c r="W248" s="113">
        <f>IF(E258="",0,1)</f>
        <v>0</v>
      </c>
      <c r="X248" s="159"/>
      <c r="AB248" s="35" t="s">
        <v>196</v>
      </c>
      <c r="AC248" s="267"/>
      <c r="AD248" s="43" t="str">
        <f>IF(AC248=AL$4,AM$4,IF(AC248=AL$5,AM$5,IF(AC248=AL$6,AM$6,IF(AC248=AL$7,AM$7,IF(AC248=AL$8,AM$8,"")))))</f>
        <v/>
      </c>
      <c r="AE248" s="43"/>
      <c r="AF248" s="43"/>
      <c r="AG248" s="326" t="s">
        <v>458</v>
      </c>
      <c r="AH248" s="324"/>
      <c r="AI248" s="44"/>
      <c r="AJ248" s="44"/>
      <c r="AK248" s="44"/>
      <c r="AL248" s="113">
        <f>IF(AC248="",0,1)</f>
        <v>0</v>
      </c>
      <c r="AM248" s="113">
        <f>IF(AB251="",0,1)</f>
        <v>0</v>
      </c>
      <c r="AN248" s="113">
        <f>IF(AB252="",0,1)</f>
        <v>0</v>
      </c>
      <c r="AO248" s="113">
        <f>IF(AB253="",0,1)</f>
        <v>0</v>
      </c>
      <c r="AP248" s="113">
        <f>IF(AB254="",0,1)</f>
        <v>0</v>
      </c>
      <c r="AQ248" s="113">
        <f>IF(AB255="",0,1)</f>
        <v>0</v>
      </c>
      <c r="AR248" s="113">
        <f>IF(AB256="",0,1)</f>
        <v>0</v>
      </c>
      <c r="AS248" s="113">
        <f>IF(AB257="",0,1)</f>
        <v>0</v>
      </c>
      <c r="AT248" s="113">
        <f>IF(AB258="",0,1)</f>
        <v>0</v>
      </c>
      <c r="AU248" s="113">
        <f>IF(AB258="",0,1)</f>
        <v>0</v>
      </c>
    </row>
    <row r="249" spans="4:47" x14ac:dyDescent="0.3">
      <c r="G249" s="82"/>
      <c r="H249" s="82"/>
      <c r="I249" s="82"/>
      <c r="J249" s="82"/>
      <c r="K249" s="82"/>
      <c r="L249" s="82"/>
      <c r="M249" s="82"/>
      <c r="N249" s="82"/>
      <c r="X249" s="159"/>
      <c r="AD249" s="318"/>
      <c r="AE249" s="318"/>
      <c r="AF249" s="318"/>
      <c r="AG249" s="318"/>
      <c r="AH249" s="318"/>
      <c r="AI249" s="318"/>
      <c r="AJ249" s="318"/>
      <c r="AK249" s="318"/>
    </row>
    <row r="250" spans="4:47" x14ac:dyDescent="0.3">
      <c r="F250" s="35" t="s">
        <v>197</v>
      </c>
      <c r="G250" s="35" t="s">
        <v>198</v>
      </c>
      <c r="H250" s="35"/>
      <c r="I250" s="35"/>
      <c r="J250" s="35" t="s">
        <v>199</v>
      </c>
      <c r="K250" s="35"/>
      <c r="L250" s="35"/>
      <c r="M250" s="35"/>
      <c r="N250" s="35" t="s">
        <v>200</v>
      </c>
      <c r="X250" s="159"/>
      <c r="AC250" s="35" t="s">
        <v>197</v>
      </c>
      <c r="AD250" s="35" t="s">
        <v>198</v>
      </c>
      <c r="AE250" s="35"/>
      <c r="AF250" s="35"/>
      <c r="AG250" s="35" t="s">
        <v>199</v>
      </c>
      <c r="AH250" s="35"/>
      <c r="AI250" s="35"/>
      <c r="AJ250" s="35"/>
      <c r="AK250" s="35" t="s">
        <v>200</v>
      </c>
    </row>
    <row r="251" spans="4:47" ht="15" customHeight="1" x14ac:dyDescent="0.3">
      <c r="E251" s="46" t="str">
        <f>IF(G248="","",IF(N251&gt;0,IF(N251&lt;=G248,"X",""),""))</f>
        <v/>
      </c>
      <c r="F251" s="317" t="str">
        <f>IF($F$26="","",$F$26)</f>
        <v>Grocery Stores</v>
      </c>
      <c r="G251" s="646"/>
      <c r="H251" s="647"/>
      <c r="I251" s="648"/>
      <c r="J251" s="646"/>
      <c r="K251" s="647"/>
      <c r="L251" s="647"/>
      <c r="M251" s="648"/>
      <c r="N251" s="122"/>
      <c r="X251" s="159"/>
      <c r="AB251" s="46" t="str">
        <f>IF(AD248="","",IF(AK251&gt;0,IF(AK251&lt;=AD248,"X",""),""))</f>
        <v/>
      </c>
      <c r="AC251" s="317" t="str">
        <f>IF($F$26="","",$F$26)</f>
        <v>Grocery Stores</v>
      </c>
      <c r="AD251" s="646"/>
      <c r="AE251" s="647"/>
      <c r="AF251" s="648"/>
      <c r="AG251" s="646"/>
      <c r="AH251" s="647"/>
      <c r="AI251" s="647"/>
      <c r="AJ251" s="648"/>
      <c r="AK251" s="122"/>
    </row>
    <row r="252" spans="4:47" ht="15" customHeight="1" x14ac:dyDescent="0.3">
      <c r="E252" s="46" t="str">
        <f>IF(G248="","",IF(N252&gt;0,IF(N252&lt;=G248,"X",""),""))</f>
        <v/>
      </c>
      <c r="F252" s="317" t="str">
        <f>IF($F$27="","",$F$27)</f>
        <v>Education</v>
      </c>
      <c r="G252" s="646"/>
      <c r="H252" s="647"/>
      <c r="I252" s="648"/>
      <c r="J252" s="646"/>
      <c r="K252" s="647"/>
      <c r="L252" s="647"/>
      <c r="M252" s="648"/>
      <c r="N252" s="122"/>
      <c r="X252" s="159"/>
      <c r="AB252" s="46" t="str">
        <f>IF(AD248="","",IF(AK252&gt;0,IF(AK252&lt;=AD248,"X",""),""))</f>
        <v/>
      </c>
      <c r="AC252" s="317" t="str">
        <f>IF($F$27="","",$F$27)</f>
        <v>Education</v>
      </c>
      <c r="AD252" s="646"/>
      <c r="AE252" s="647"/>
      <c r="AF252" s="648"/>
      <c r="AG252" s="646"/>
      <c r="AH252" s="647"/>
      <c r="AI252" s="647"/>
      <c r="AJ252" s="648"/>
      <c r="AK252" s="122"/>
    </row>
    <row r="253" spans="4:47" ht="15" customHeight="1" x14ac:dyDescent="0.3">
      <c r="E253" s="46" t="str">
        <f>IF(G248="","",IF(N253&gt;0,IF(N253&lt;=G248,"X",""),""))</f>
        <v/>
      </c>
      <c r="F253" s="317" t="str">
        <f>IF($F$28="","",$F$28)</f>
        <v>Recreation</v>
      </c>
      <c r="G253" s="646"/>
      <c r="H253" s="647"/>
      <c r="I253" s="648"/>
      <c r="J253" s="646"/>
      <c r="K253" s="647"/>
      <c r="L253" s="647"/>
      <c r="M253" s="648"/>
      <c r="N253" s="122"/>
      <c r="X253" s="159"/>
      <c r="AB253" s="46" t="str">
        <f>IF(AD248="","",IF(AK253&gt;0,IF(AK253&lt;=AD248,"X",""),""))</f>
        <v/>
      </c>
      <c r="AC253" s="317" t="str">
        <f>IF($F$28="","",$F$28)</f>
        <v>Recreation</v>
      </c>
      <c r="AD253" s="646"/>
      <c r="AE253" s="647"/>
      <c r="AF253" s="648"/>
      <c r="AG253" s="646"/>
      <c r="AH253" s="647"/>
      <c r="AI253" s="647"/>
      <c r="AJ253" s="648"/>
      <c r="AK253" s="122"/>
    </row>
    <row r="254" spans="4:47" ht="15" customHeight="1" x14ac:dyDescent="0.3">
      <c r="E254" s="46" t="str">
        <f>IF(G248="","",IF(N254&gt;0,IF(N254&lt;=G248,"X",""),""))</f>
        <v/>
      </c>
      <c r="F254" s="317" t="str">
        <f>IF($F$29="","",$F$29)</f>
        <v>Health Services</v>
      </c>
      <c r="G254" s="646"/>
      <c r="H254" s="647"/>
      <c r="I254" s="648"/>
      <c r="J254" s="646"/>
      <c r="K254" s="647"/>
      <c r="L254" s="647"/>
      <c r="M254" s="648"/>
      <c r="N254" s="122"/>
      <c r="X254" s="159"/>
      <c r="AB254" s="46" t="str">
        <f>IF(AD248="","",IF(AK254&gt;0,IF(AK254&lt;=AD248,"X",""),""))</f>
        <v/>
      </c>
      <c r="AC254" s="317" t="str">
        <f>IF($F$29="","",$F$29)</f>
        <v>Health Services</v>
      </c>
      <c r="AD254" s="646"/>
      <c r="AE254" s="647"/>
      <c r="AF254" s="648"/>
      <c r="AG254" s="646"/>
      <c r="AH254" s="647"/>
      <c r="AI254" s="647"/>
      <c r="AJ254" s="648"/>
      <c r="AK254" s="122"/>
    </row>
    <row r="255" spans="4:47" ht="15" customHeight="1" x14ac:dyDescent="0.3">
      <c r="E255" s="46" t="str">
        <f>IF(G248="","",IF(N255&gt;0,IF(N255&lt;=G248,"X",""),""))</f>
        <v/>
      </c>
      <c r="F255" s="317" t="str">
        <f>IF($F$30="","",$F$30)</f>
        <v>Social Services</v>
      </c>
      <c r="G255" s="646"/>
      <c r="H255" s="647"/>
      <c r="I255" s="648"/>
      <c r="J255" s="646"/>
      <c r="K255" s="647"/>
      <c r="L255" s="647"/>
      <c r="M255" s="648"/>
      <c r="N255" s="122"/>
      <c r="X255" s="159"/>
      <c r="AB255" s="46" t="str">
        <f>IF(AD248="","",IF(AK255&gt;0,IF(AK255&lt;=AD248,"X",""),""))</f>
        <v/>
      </c>
      <c r="AC255" s="317" t="str">
        <f>IF($F$30="","",$F$30)</f>
        <v>Social Services</v>
      </c>
      <c r="AD255" s="646"/>
      <c r="AE255" s="647"/>
      <c r="AF255" s="648"/>
      <c r="AG255" s="646"/>
      <c r="AH255" s="647"/>
      <c r="AI255" s="647"/>
      <c r="AJ255" s="648"/>
      <c r="AK255" s="122"/>
    </row>
    <row r="256" spans="4:47" ht="15" customHeight="1" x14ac:dyDescent="0.3">
      <c r="E256" s="46" t="str">
        <f>IF(G248="","",IF(N256&gt;0,IF(N256&lt;=G248,"X",""),""))</f>
        <v/>
      </c>
      <c r="F256" s="317" t="str">
        <f>IF($F$31="","",$F$31)</f>
        <v/>
      </c>
      <c r="G256" s="646"/>
      <c r="H256" s="647"/>
      <c r="I256" s="648"/>
      <c r="J256" s="646"/>
      <c r="K256" s="647"/>
      <c r="L256" s="647"/>
      <c r="M256" s="648"/>
      <c r="N256" s="122"/>
      <c r="X256" s="159"/>
      <c r="AB256" s="46" t="str">
        <f>IF(AD248="","",IF(AK256&gt;0,IF(AK256&lt;=AD248,"X",""),""))</f>
        <v/>
      </c>
      <c r="AC256" s="317" t="str">
        <f>IF($F$31="","",$F$31)</f>
        <v/>
      </c>
      <c r="AD256" s="646"/>
      <c r="AE256" s="647"/>
      <c r="AF256" s="648"/>
      <c r="AG256" s="646"/>
      <c r="AH256" s="647"/>
      <c r="AI256" s="647"/>
      <c r="AJ256" s="648"/>
      <c r="AK256" s="122"/>
    </row>
    <row r="257" spans="4:47" ht="15" customHeight="1" x14ac:dyDescent="0.3">
      <c r="E257" s="46" t="str">
        <f>IF(G248="","",IF(N257&gt;0,IF(N257&lt;=G248,"X",""),""))</f>
        <v/>
      </c>
      <c r="F257" s="317" t="str">
        <f>IF($F$32="","",$F$32)</f>
        <v/>
      </c>
      <c r="G257" s="646"/>
      <c r="H257" s="647"/>
      <c r="I257" s="648"/>
      <c r="J257" s="646"/>
      <c r="K257" s="647"/>
      <c r="L257" s="647"/>
      <c r="M257" s="648"/>
      <c r="N257" s="122"/>
      <c r="X257" s="159"/>
      <c r="AB257" s="46" t="str">
        <f>IF(AD248="","",IF(AK257&gt;0,IF(AK257&lt;=AD248,"X",""),""))</f>
        <v/>
      </c>
      <c r="AC257" s="317" t="str">
        <f>IF($F$32="","",$F$32)</f>
        <v/>
      </c>
      <c r="AD257" s="646"/>
      <c r="AE257" s="647"/>
      <c r="AF257" s="648"/>
      <c r="AG257" s="646"/>
      <c r="AH257" s="647"/>
      <c r="AI257" s="647"/>
      <c r="AJ257" s="648"/>
      <c r="AK257" s="122"/>
    </row>
    <row r="258" spans="4:47" ht="15" customHeight="1" x14ac:dyDescent="0.3">
      <c r="E258" s="46" t="str">
        <f>IF(G248="","",IF(N258&gt;0,IF(N258&lt;=G248,"X",""),""))</f>
        <v/>
      </c>
      <c r="F258" s="317" t="str">
        <f>IF($F$33="","",$F$33)</f>
        <v/>
      </c>
      <c r="G258" s="646"/>
      <c r="H258" s="647"/>
      <c r="I258" s="648"/>
      <c r="J258" s="646"/>
      <c r="K258" s="647"/>
      <c r="L258" s="647"/>
      <c r="M258" s="648"/>
      <c r="N258" s="122"/>
      <c r="X258" s="159"/>
      <c r="AB258" s="46" t="str">
        <f>IF(AD248="","",IF(AK258&gt;0,IF(AK258&lt;=AD248,"X",""),""))</f>
        <v/>
      </c>
      <c r="AC258" s="317" t="str">
        <f>IF($F$33="","",$F$33)</f>
        <v/>
      </c>
      <c r="AD258" s="646"/>
      <c r="AE258" s="647"/>
      <c r="AF258" s="648"/>
      <c r="AG258" s="646"/>
      <c r="AH258" s="647"/>
      <c r="AI258" s="647"/>
      <c r="AJ258" s="648"/>
      <c r="AK258" s="122"/>
    </row>
    <row r="259" spans="4:47" ht="17.25" thickBot="1" x14ac:dyDescent="0.35">
      <c r="D259" s="40"/>
      <c r="E259" s="40"/>
      <c r="F259" s="40"/>
      <c r="G259" s="40"/>
      <c r="H259" s="40"/>
      <c r="I259" s="40"/>
      <c r="J259" s="40"/>
      <c r="K259" s="40"/>
      <c r="L259" s="40"/>
      <c r="M259" s="40"/>
      <c r="N259" s="40"/>
      <c r="X259" s="159"/>
      <c r="AA259" s="40"/>
      <c r="AB259" s="40"/>
      <c r="AC259" s="40"/>
      <c r="AD259" s="40"/>
      <c r="AE259" s="40"/>
      <c r="AF259" s="40"/>
      <c r="AG259" s="40"/>
      <c r="AH259" s="40"/>
      <c r="AI259" s="40"/>
      <c r="AJ259" s="40"/>
      <c r="AK259" s="40"/>
    </row>
    <row r="260" spans="4:47" x14ac:dyDescent="0.3">
      <c r="D260" s="645"/>
      <c r="E260" s="645"/>
      <c r="F260" s="645"/>
      <c r="G260" s="645"/>
      <c r="H260" s="645"/>
      <c r="I260" s="645"/>
      <c r="J260" s="645"/>
      <c r="K260" s="645"/>
      <c r="L260" s="645"/>
      <c r="M260" s="645"/>
      <c r="N260" s="645"/>
      <c r="X260" s="159"/>
      <c r="AA260" s="645"/>
      <c r="AB260" s="645"/>
      <c r="AC260" s="645"/>
      <c r="AD260" s="645"/>
      <c r="AE260" s="645"/>
      <c r="AF260" s="645"/>
      <c r="AG260" s="645"/>
      <c r="AH260" s="645"/>
      <c r="AI260" s="645"/>
      <c r="AJ260" s="645"/>
      <c r="AK260" s="645"/>
    </row>
    <row r="261" spans="4:47" x14ac:dyDescent="0.3">
      <c r="E261" s="35" t="s">
        <v>194</v>
      </c>
      <c r="F261" s="41">
        <f>F247+1</f>
        <v>17</v>
      </c>
      <c r="G261" s="35" t="s">
        <v>195</v>
      </c>
      <c r="H261" s="35"/>
      <c r="I261" s="35"/>
      <c r="J261" s="326" t="s">
        <v>457</v>
      </c>
      <c r="K261" s="324"/>
      <c r="X261" s="159"/>
      <c r="AB261" s="35" t="s">
        <v>194</v>
      </c>
      <c r="AC261" s="41">
        <f>AC247+1</f>
        <v>17</v>
      </c>
      <c r="AD261" s="35" t="s">
        <v>195</v>
      </c>
      <c r="AE261" s="35"/>
      <c r="AF261" s="35"/>
      <c r="AG261" s="326" t="s">
        <v>457</v>
      </c>
      <c r="AH261" s="324"/>
    </row>
    <row r="262" spans="4:47" x14ac:dyDescent="0.3">
      <c r="E262" s="35" t="s">
        <v>196</v>
      </c>
      <c r="F262" s="267"/>
      <c r="G262" s="43" t="str">
        <f>IF(F262=O$4,P$4,IF(F262=O$5,P$5,IF(F262=O$6,P$6,IF(F262=O$7,P$7,IF(F262=O$8,P$8,"")))))</f>
        <v/>
      </c>
      <c r="H262" s="43"/>
      <c r="I262" s="43"/>
      <c r="J262" s="326" t="s">
        <v>458</v>
      </c>
      <c r="K262" s="324"/>
      <c r="L262" s="44"/>
      <c r="M262" s="44"/>
      <c r="N262" s="44"/>
      <c r="O262" s="113">
        <f>IF(F262="",0,1)</f>
        <v>0</v>
      </c>
      <c r="P262" s="113">
        <f>IF(E265="",0,1)</f>
        <v>0</v>
      </c>
      <c r="Q262" s="113">
        <f>IF(E266="",0,1)</f>
        <v>0</v>
      </c>
      <c r="R262" s="113">
        <f>IF(E267="",0,1)</f>
        <v>0</v>
      </c>
      <c r="S262" s="113">
        <f>IF(E268="",0,1)</f>
        <v>0</v>
      </c>
      <c r="T262" s="113">
        <f>IF(E269="",0,1)</f>
        <v>0</v>
      </c>
      <c r="U262" s="113">
        <f>IF(E270="",0,1)</f>
        <v>0</v>
      </c>
      <c r="V262" s="113">
        <f>IF(E271="",0,1)</f>
        <v>0</v>
      </c>
      <c r="W262" s="113">
        <f>IF(E272="",0,1)</f>
        <v>0</v>
      </c>
      <c r="X262" s="159"/>
      <c r="AB262" s="35" t="s">
        <v>196</v>
      </c>
      <c r="AC262" s="267"/>
      <c r="AD262" s="43" t="str">
        <f>IF(AC262=AL$4,AM$4,IF(AC262=AL$5,AM$5,IF(AC262=AL$6,AM$6,IF(AC262=AL$7,AM$7,IF(AC262=AL$8,AM$8,"")))))</f>
        <v/>
      </c>
      <c r="AE262" s="43"/>
      <c r="AF262" s="43"/>
      <c r="AG262" s="326" t="s">
        <v>458</v>
      </c>
      <c r="AH262" s="324"/>
      <c r="AI262" s="44"/>
      <c r="AJ262" s="44"/>
      <c r="AK262" s="44"/>
      <c r="AL262" s="113">
        <f>IF(AC262="",0,1)</f>
        <v>0</v>
      </c>
      <c r="AM262" s="113">
        <f>IF(AB265="",0,1)</f>
        <v>0</v>
      </c>
      <c r="AN262" s="113">
        <f>IF(AB266="",0,1)</f>
        <v>0</v>
      </c>
      <c r="AO262" s="113">
        <f>IF(AB267="",0,1)</f>
        <v>0</v>
      </c>
      <c r="AP262" s="113">
        <f>IF(AB268="",0,1)</f>
        <v>0</v>
      </c>
      <c r="AQ262" s="113">
        <f>IF(AB269="",0,1)</f>
        <v>0</v>
      </c>
      <c r="AR262" s="113">
        <f>IF(AB270="",0,1)</f>
        <v>0</v>
      </c>
      <c r="AS262" s="113">
        <f>IF(AB271="",0,1)</f>
        <v>0</v>
      </c>
      <c r="AT262" s="113">
        <f>IF(AB272="",0,1)</f>
        <v>0</v>
      </c>
      <c r="AU262" s="113">
        <f>IF(AB272="",0,1)</f>
        <v>0</v>
      </c>
    </row>
    <row r="263" spans="4:47" x14ac:dyDescent="0.3">
      <c r="G263" s="82"/>
      <c r="H263" s="82"/>
      <c r="I263" s="82"/>
      <c r="J263" s="82"/>
      <c r="K263" s="82"/>
      <c r="L263" s="82"/>
      <c r="M263" s="82"/>
      <c r="N263" s="82"/>
      <c r="X263" s="159"/>
      <c r="AD263" s="318"/>
      <c r="AE263" s="318"/>
      <c r="AF263" s="318"/>
      <c r="AG263" s="318"/>
      <c r="AH263" s="318"/>
      <c r="AI263" s="318"/>
      <c r="AJ263" s="318"/>
      <c r="AK263" s="318"/>
    </row>
    <row r="264" spans="4:47" x14ac:dyDescent="0.3">
      <c r="F264" s="35" t="s">
        <v>197</v>
      </c>
      <c r="G264" s="35" t="s">
        <v>198</v>
      </c>
      <c r="H264" s="35"/>
      <c r="I264" s="35"/>
      <c r="J264" s="35" t="s">
        <v>199</v>
      </c>
      <c r="K264" s="35"/>
      <c r="L264" s="35"/>
      <c r="M264" s="35"/>
      <c r="N264" s="35" t="s">
        <v>200</v>
      </c>
      <c r="X264" s="159"/>
      <c r="AC264" s="35" t="s">
        <v>197</v>
      </c>
      <c r="AD264" s="35" t="s">
        <v>198</v>
      </c>
      <c r="AE264" s="35"/>
      <c r="AF264" s="35"/>
      <c r="AG264" s="35" t="s">
        <v>199</v>
      </c>
      <c r="AH264" s="35"/>
      <c r="AI264" s="35"/>
      <c r="AJ264" s="35"/>
      <c r="AK264" s="35" t="s">
        <v>200</v>
      </c>
    </row>
    <row r="265" spans="4:47" ht="15" customHeight="1" x14ac:dyDescent="0.3">
      <c r="E265" s="46" t="str">
        <f>IF(G262="","",IF(N265&gt;0,IF(N265&lt;=G262,"X",""),""))</f>
        <v/>
      </c>
      <c r="F265" s="317" t="str">
        <f>IF($F$26="","",$F$26)</f>
        <v>Grocery Stores</v>
      </c>
      <c r="G265" s="646"/>
      <c r="H265" s="647"/>
      <c r="I265" s="648"/>
      <c r="J265" s="646"/>
      <c r="K265" s="647"/>
      <c r="L265" s="647"/>
      <c r="M265" s="648"/>
      <c r="N265" s="122"/>
      <c r="X265" s="159"/>
      <c r="AB265" s="46" t="str">
        <f>IF(AD262="","",IF(AK265&gt;0,IF(AK265&lt;=AD262,"X",""),""))</f>
        <v/>
      </c>
      <c r="AC265" s="317" t="str">
        <f>IF($F$26="","",$F$26)</f>
        <v>Grocery Stores</v>
      </c>
      <c r="AD265" s="646"/>
      <c r="AE265" s="647"/>
      <c r="AF265" s="648"/>
      <c r="AG265" s="646"/>
      <c r="AH265" s="647"/>
      <c r="AI265" s="647"/>
      <c r="AJ265" s="648"/>
      <c r="AK265" s="122"/>
    </row>
    <row r="266" spans="4:47" ht="15" customHeight="1" x14ac:dyDescent="0.3">
      <c r="E266" s="46" t="str">
        <f>IF(G262="","",IF(N266&gt;0,IF(N266&lt;=G262,"X",""),""))</f>
        <v/>
      </c>
      <c r="F266" s="317" t="str">
        <f>IF($F$27="","",$F$27)</f>
        <v>Education</v>
      </c>
      <c r="G266" s="646"/>
      <c r="H266" s="647"/>
      <c r="I266" s="648"/>
      <c r="J266" s="646"/>
      <c r="K266" s="647"/>
      <c r="L266" s="647"/>
      <c r="M266" s="648"/>
      <c r="N266" s="122"/>
      <c r="X266" s="159"/>
      <c r="AB266" s="46" t="str">
        <f>IF(AD262="","",IF(AK266&gt;0,IF(AK266&lt;=AD262,"X",""),""))</f>
        <v/>
      </c>
      <c r="AC266" s="317" t="str">
        <f>IF($F$27="","",$F$27)</f>
        <v>Education</v>
      </c>
      <c r="AD266" s="646"/>
      <c r="AE266" s="647"/>
      <c r="AF266" s="648"/>
      <c r="AG266" s="646"/>
      <c r="AH266" s="647"/>
      <c r="AI266" s="647"/>
      <c r="AJ266" s="648"/>
      <c r="AK266" s="122"/>
    </row>
    <row r="267" spans="4:47" ht="15" customHeight="1" x14ac:dyDescent="0.3">
      <c r="E267" s="46" t="str">
        <f>IF(G262="","",IF(N267&gt;0,IF(N267&lt;=G262,"X",""),""))</f>
        <v/>
      </c>
      <c r="F267" s="317" t="str">
        <f>IF($F$28="","",$F$28)</f>
        <v>Recreation</v>
      </c>
      <c r="G267" s="646"/>
      <c r="H267" s="647"/>
      <c r="I267" s="648"/>
      <c r="J267" s="646"/>
      <c r="K267" s="647"/>
      <c r="L267" s="647"/>
      <c r="M267" s="648"/>
      <c r="N267" s="122"/>
      <c r="X267" s="159"/>
      <c r="AB267" s="46" t="str">
        <f>IF(AD262="","",IF(AK267&gt;0,IF(AK267&lt;=AD262,"X",""),""))</f>
        <v/>
      </c>
      <c r="AC267" s="317" t="str">
        <f>IF($F$28="","",$F$28)</f>
        <v>Recreation</v>
      </c>
      <c r="AD267" s="646"/>
      <c r="AE267" s="647"/>
      <c r="AF267" s="648"/>
      <c r="AG267" s="646"/>
      <c r="AH267" s="647"/>
      <c r="AI267" s="647"/>
      <c r="AJ267" s="648"/>
      <c r="AK267" s="122"/>
    </row>
    <row r="268" spans="4:47" ht="15" customHeight="1" x14ac:dyDescent="0.3">
      <c r="E268" s="46" t="str">
        <f>IF(G262="","",IF(N268&gt;0,IF(N268&lt;=G262,"X",""),""))</f>
        <v/>
      </c>
      <c r="F268" s="317" t="str">
        <f>IF($F$29="","",$F$29)</f>
        <v>Health Services</v>
      </c>
      <c r="G268" s="646"/>
      <c r="H268" s="647"/>
      <c r="I268" s="648"/>
      <c r="J268" s="646"/>
      <c r="K268" s="647"/>
      <c r="L268" s="647"/>
      <c r="M268" s="648"/>
      <c r="N268" s="122"/>
      <c r="X268" s="159"/>
      <c r="AB268" s="46" t="str">
        <f>IF(AD262="","",IF(AK268&gt;0,IF(AK268&lt;=AD262,"X",""),""))</f>
        <v/>
      </c>
      <c r="AC268" s="317" t="str">
        <f>IF($F$29="","",$F$29)</f>
        <v>Health Services</v>
      </c>
      <c r="AD268" s="646"/>
      <c r="AE268" s="647"/>
      <c r="AF268" s="648"/>
      <c r="AG268" s="646"/>
      <c r="AH268" s="647"/>
      <c r="AI268" s="647"/>
      <c r="AJ268" s="648"/>
      <c r="AK268" s="122"/>
    </row>
    <row r="269" spans="4:47" ht="15" customHeight="1" x14ac:dyDescent="0.3">
      <c r="E269" s="46" t="str">
        <f>IF(G262="","",IF(N269&gt;0,IF(N269&lt;=G262,"X",""),""))</f>
        <v/>
      </c>
      <c r="F269" s="317" t="str">
        <f>IF($F$30="","",$F$30)</f>
        <v>Social Services</v>
      </c>
      <c r="G269" s="646"/>
      <c r="H269" s="647"/>
      <c r="I269" s="648"/>
      <c r="J269" s="646"/>
      <c r="K269" s="647"/>
      <c r="L269" s="647"/>
      <c r="M269" s="648"/>
      <c r="N269" s="122"/>
      <c r="X269" s="159"/>
      <c r="AB269" s="46" t="str">
        <f>IF(AD262="","",IF(AK269&gt;0,IF(AK269&lt;=AD262,"X",""),""))</f>
        <v/>
      </c>
      <c r="AC269" s="317" t="str">
        <f>IF($F$30="","",$F$30)</f>
        <v>Social Services</v>
      </c>
      <c r="AD269" s="646"/>
      <c r="AE269" s="647"/>
      <c r="AF269" s="648"/>
      <c r="AG269" s="646"/>
      <c r="AH269" s="647"/>
      <c r="AI269" s="647"/>
      <c r="AJ269" s="648"/>
      <c r="AK269" s="122"/>
    </row>
    <row r="270" spans="4:47" ht="15" customHeight="1" x14ac:dyDescent="0.3">
      <c r="E270" s="46" t="str">
        <f>IF(G262="","",IF(N270&gt;0,IF(N270&lt;=G262,"X",""),""))</f>
        <v/>
      </c>
      <c r="F270" s="317" t="str">
        <f>IF($F$31="","",$F$31)</f>
        <v/>
      </c>
      <c r="G270" s="646"/>
      <c r="H270" s="647"/>
      <c r="I270" s="648"/>
      <c r="J270" s="646"/>
      <c r="K270" s="647"/>
      <c r="L270" s="647"/>
      <c r="M270" s="648"/>
      <c r="N270" s="122"/>
      <c r="X270" s="159"/>
      <c r="AB270" s="46" t="str">
        <f>IF(AD262="","",IF(AK270&gt;0,IF(AK270&lt;=AD262,"X",""),""))</f>
        <v/>
      </c>
      <c r="AC270" s="317" t="str">
        <f>IF($F$31="","",$F$31)</f>
        <v/>
      </c>
      <c r="AD270" s="646"/>
      <c r="AE270" s="647"/>
      <c r="AF270" s="648"/>
      <c r="AG270" s="646"/>
      <c r="AH270" s="647"/>
      <c r="AI270" s="647"/>
      <c r="AJ270" s="648"/>
      <c r="AK270" s="122"/>
    </row>
    <row r="271" spans="4:47" ht="15" customHeight="1" x14ac:dyDescent="0.3">
      <c r="E271" s="46" t="str">
        <f>IF(G262="","",IF(N271&gt;0,IF(N271&lt;=G262,"X",""),""))</f>
        <v/>
      </c>
      <c r="F271" s="317" t="str">
        <f>IF($F$32="","",$F$32)</f>
        <v/>
      </c>
      <c r="G271" s="646"/>
      <c r="H271" s="647"/>
      <c r="I271" s="648"/>
      <c r="J271" s="646"/>
      <c r="K271" s="647"/>
      <c r="L271" s="647"/>
      <c r="M271" s="648"/>
      <c r="N271" s="122"/>
      <c r="X271" s="159"/>
      <c r="AB271" s="46" t="str">
        <f>IF(AD262="","",IF(AK271&gt;0,IF(AK271&lt;=AD262,"X",""),""))</f>
        <v/>
      </c>
      <c r="AC271" s="317" t="str">
        <f>IF($F$32="","",$F$32)</f>
        <v/>
      </c>
      <c r="AD271" s="646"/>
      <c r="AE271" s="647"/>
      <c r="AF271" s="648"/>
      <c r="AG271" s="646"/>
      <c r="AH271" s="647"/>
      <c r="AI271" s="647"/>
      <c r="AJ271" s="648"/>
      <c r="AK271" s="122"/>
    </row>
    <row r="272" spans="4:47" ht="15" customHeight="1" x14ac:dyDescent="0.3">
      <c r="E272" s="46" t="str">
        <f>IF(G262="","",IF(N272&gt;0,IF(N272&lt;=G262,"X",""),""))</f>
        <v/>
      </c>
      <c r="F272" s="317" t="str">
        <f>IF($F$33="","",$F$33)</f>
        <v/>
      </c>
      <c r="G272" s="646"/>
      <c r="H272" s="647"/>
      <c r="I272" s="648"/>
      <c r="J272" s="646"/>
      <c r="K272" s="647"/>
      <c r="L272" s="647"/>
      <c r="M272" s="648"/>
      <c r="N272" s="122"/>
      <c r="X272" s="159"/>
      <c r="AB272" s="46" t="str">
        <f>IF(AD262="","",IF(AK272&gt;0,IF(AK272&lt;=AD262,"X",""),""))</f>
        <v/>
      </c>
      <c r="AC272" s="317" t="str">
        <f>IF($F$33="","",$F$33)</f>
        <v/>
      </c>
      <c r="AD272" s="646"/>
      <c r="AE272" s="647"/>
      <c r="AF272" s="648"/>
      <c r="AG272" s="646"/>
      <c r="AH272" s="647"/>
      <c r="AI272" s="647"/>
      <c r="AJ272" s="648"/>
      <c r="AK272" s="122"/>
    </row>
    <row r="273" spans="4:47" ht="17.25" thickBot="1" x14ac:dyDescent="0.35">
      <c r="D273" s="40"/>
      <c r="E273" s="40"/>
      <c r="F273" s="40"/>
      <c r="G273" s="40"/>
      <c r="H273" s="40"/>
      <c r="I273" s="40"/>
      <c r="J273" s="40"/>
      <c r="K273" s="40"/>
      <c r="L273" s="40"/>
      <c r="M273" s="40"/>
      <c r="N273" s="40"/>
      <c r="X273" s="159"/>
      <c r="AA273" s="40"/>
      <c r="AB273" s="40"/>
      <c r="AC273" s="40"/>
      <c r="AD273" s="40"/>
      <c r="AE273" s="40"/>
      <c r="AF273" s="40"/>
      <c r="AG273" s="40"/>
      <c r="AH273" s="40"/>
      <c r="AI273" s="40"/>
      <c r="AJ273" s="40"/>
      <c r="AK273" s="40"/>
    </row>
    <row r="274" spans="4:47" x14ac:dyDescent="0.3">
      <c r="D274" s="645"/>
      <c r="E274" s="645"/>
      <c r="F274" s="645"/>
      <c r="G274" s="645"/>
      <c r="H274" s="645"/>
      <c r="I274" s="645"/>
      <c r="J274" s="645"/>
      <c r="K274" s="645"/>
      <c r="L274" s="645"/>
      <c r="M274" s="645"/>
      <c r="N274" s="645"/>
      <c r="X274" s="159"/>
      <c r="AA274" s="645"/>
      <c r="AB274" s="645"/>
      <c r="AC274" s="645"/>
      <c r="AD274" s="645"/>
      <c r="AE274" s="645"/>
      <c r="AF274" s="645"/>
      <c r="AG274" s="645"/>
      <c r="AH274" s="645"/>
      <c r="AI274" s="645"/>
      <c r="AJ274" s="645"/>
      <c r="AK274" s="645"/>
    </row>
    <row r="275" spans="4:47" x14ac:dyDescent="0.3">
      <c r="E275" s="35" t="s">
        <v>194</v>
      </c>
      <c r="F275" s="41">
        <f>F261+1</f>
        <v>18</v>
      </c>
      <c r="G275" s="35" t="s">
        <v>195</v>
      </c>
      <c r="H275" s="35"/>
      <c r="I275" s="35"/>
      <c r="J275" s="326" t="s">
        <v>457</v>
      </c>
      <c r="K275" s="324"/>
      <c r="X275" s="159"/>
      <c r="AB275" s="35" t="s">
        <v>194</v>
      </c>
      <c r="AC275" s="41">
        <f>AC261+1</f>
        <v>18</v>
      </c>
      <c r="AD275" s="35" t="s">
        <v>195</v>
      </c>
      <c r="AE275" s="35"/>
      <c r="AF275" s="35"/>
      <c r="AG275" s="326" t="s">
        <v>457</v>
      </c>
      <c r="AH275" s="324"/>
    </row>
    <row r="276" spans="4:47" x14ac:dyDescent="0.3">
      <c r="E276" s="35" t="s">
        <v>196</v>
      </c>
      <c r="F276" s="267"/>
      <c r="G276" s="43" t="str">
        <f>IF(F276=O$4,P$4,IF(F276=O$5,P$5,IF(F276=O$6,P$6,IF(F276=O$7,P$7,IF(F276=O$8,P$8,"")))))</f>
        <v/>
      </c>
      <c r="H276" s="43"/>
      <c r="I276" s="43"/>
      <c r="J276" s="326" t="s">
        <v>458</v>
      </c>
      <c r="K276" s="324"/>
      <c r="L276" s="44"/>
      <c r="M276" s="44"/>
      <c r="N276" s="44"/>
      <c r="O276" s="113">
        <f>IF(F276="",0,1)</f>
        <v>0</v>
      </c>
      <c r="P276" s="113">
        <f>IF(E279="",0,1)</f>
        <v>0</v>
      </c>
      <c r="Q276" s="113">
        <f>IF(E280="",0,1)</f>
        <v>0</v>
      </c>
      <c r="R276" s="113">
        <f>IF(E281="",0,1)</f>
        <v>0</v>
      </c>
      <c r="S276" s="113">
        <f>IF(E282="",0,1)</f>
        <v>0</v>
      </c>
      <c r="T276" s="113">
        <f>IF(E283="",0,1)</f>
        <v>0</v>
      </c>
      <c r="U276" s="113">
        <f>IF(E284="",0,1)</f>
        <v>0</v>
      </c>
      <c r="V276" s="113">
        <f>IF(E285="",0,1)</f>
        <v>0</v>
      </c>
      <c r="W276" s="113">
        <f>IF(E286="",0,1)</f>
        <v>0</v>
      </c>
      <c r="X276" s="159"/>
      <c r="AB276" s="35" t="s">
        <v>196</v>
      </c>
      <c r="AC276" s="267"/>
      <c r="AD276" s="43" t="str">
        <f>IF(AC276=AL$4,AM$4,IF(AC276=AL$5,AM$5,IF(AC276=AL$6,AM$6,IF(AC276=AL$7,AM$7,IF(AC276=AL$8,AM$8,"")))))</f>
        <v/>
      </c>
      <c r="AE276" s="43"/>
      <c r="AF276" s="43"/>
      <c r="AG276" s="326" t="s">
        <v>458</v>
      </c>
      <c r="AH276" s="324"/>
      <c r="AI276" s="44"/>
      <c r="AJ276" s="44"/>
      <c r="AK276" s="44"/>
      <c r="AL276" s="113">
        <f>IF(AC276="",0,1)</f>
        <v>0</v>
      </c>
      <c r="AM276" s="113">
        <f>IF(AB279="",0,1)</f>
        <v>0</v>
      </c>
      <c r="AN276" s="113">
        <f>IF(AB280="",0,1)</f>
        <v>0</v>
      </c>
      <c r="AO276" s="113">
        <f>IF(AB281="",0,1)</f>
        <v>0</v>
      </c>
      <c r="AP276" s="113">
        <f>IF(AB282="",0,1)</f>
        <v>0</v>
      </c>
      <c r="AQ276" s="113">
        <f>IF(AB283="",0,1)</f>
        <v>0</v>
      </c>
      <c r="AR276" s="113">
        <f>IF(AB284="",0,1)</f>
        <v>0</v>
      </c>
      <c r="AS276" s="113">
        <f>IF(AB285="",0,1)</f>
        <v>0</v>
      </c>
      <c r="AT276" s="113">
        <f>IF(AB286="",0,1)</f>
        <v>0</v>
      </c>
      <c r="AU276" s="113">
        <f>IF(AB286="",0,1)</f>
        <v>0</v>
      </c>
    </row>
    <row r="277" spans="4:47" x14ac:dyDescent="0.3">
      <c r="G277" s="82"/>
      <c r="H277" s="82"/>
      <c r="I277" s="82"/>
      <c r="J277" s="82"/>
      <c r="K277" s="82"/>
      <c r="L277" s="82"/>
      <c r="M277" s="82"/>
      <c r="N277" s="82"/>
      <c r="X277" s="159"/>
      <c r="AD277" s="318"/>
      <c r="AE277" s="318"/>
      <c r="AF277" s="318"/>
      <c r="AG277" s="318"/>
      <c r="AH277" s="318"/>
      <c r="AI277" s="318"/>
      <c r="AJ277" s="318"/>
      <c r="AK277" s="318"/>
    </row>
    <row r="278" spans="4:47" x14ac:dyDescent="0.3">
      <c r="F278" s="35" t="s">
        <v>197</v>
      </c>
      <c r="G278" s="35" t="s">
        <v>198</v>
      </c>
      <c r="H278" s="35"/>
      <c r="I278" s="35"/>
      <c r="J278" s="35" t="s">
        <v>199</v>
      </c>
      <c r="K278" s="35"/>
      <c r="L278" s="35"/>
      <c r="M278" s="35"/>
      <c r="N278" s="35" t="s">
        <v>200</v>
      </c>
      <c r="X278" s="159"/>
      <c r="AC278" s="35" t="s">
        <v>197</v>
      </c>
      <c r="AD278" s="35" t="s">
        <v>198</v>
      </c>
      <c r="AE278" s="35"/>
      <c r="AF278" s="35"/>
      <c r="AG278" s="35" t="s">
        <v>199</v>
      </c>
      <c r="AH278" s="35"/>
      <c r="AI278" s="35"/>
      <c r="AJ278" s="35"/>
      <c r="AK278" s="35" t="s">
        <v>200</v>
      </c>
    </row>
    <row r="279" spans="4:47" ht="15" customHeight="1" x14ac:dyDescent="0.3">
      <c r="E279" s="46" t="str">
        <f>IF(G276="","",IF(N279&gt;0,IF(N279&lt;=G276,"X",""),""))</f>
        <v/>
      </c>
      <c r="F279" s="317" t="str">
        <f>IF($F$26="","",$F$26)</f>
        <v>Grocery Stores</v>
      </c>
      <c r="G279" s="646"/>
      <c r="H279" s="647"/>
      <c r="I279" s="648"/>
      <c r="J279" s="646"/>
      <c r="K279" s="647"/>
      <c r="L279" s="647"/>
      <c r="M279" s="648"/>
      <c r="N279" s="122"/>
      <c r="X279" s="159"/>
      <c r="AB279" s="46" t="str">
        <f>IF(AD276="","",IF(AK279&gt;0,IF(AK279&lt;=AD276,"X",""),""))</f>
        <v/>
      </c>
      <c r="AC279" s="317" t="str">
        <f>IF($F$26="","",$F$26)</f>
        <v>Grocery Stores</v>
      </c>
      <c r="AD279" s="646"/>
      <c r="AE279" s="647"/>
      <c r="AF279" s="648"/>
      <c r="AG279" s="646"/>
      <c r="AH279" s="647"/>
      <c r="AI279" s="647"/>
      <c r="AJ279" s="648"/>
      <c r="AK279" s="122"/>
    </row>
    <row r="280" spans="4:47" ht="15" customHeight="1" x14ac:dyDescent="0.3">
      <c r="E280" s="46" t="str">
        <f>IF(G276="","",IF(N280&gt;0,IF(N280&lt;=G276,"X",""),""))</f>
        <v/>
      </c>
      <c r="F280" s="317" t="str">
        <f>IF($F$27="","",$F$27)</f>
        <v>Education</v>
      </c>
      <c r="G280" s="646"/>
      <c r="H280" s="647"/>
      <c r="I280" s="648"/>
      <c r="J280" s="646"/>
      <c r="K280" s="647"/>
      <c r="L280" s="647"/>
      <c r="M280" s="648"/>
      <c r="N280" s="122"/>
      <c r="X280" s="159"/>
      <c r="AB280" s="46" t="str">
        <f>IF(AD276="","",IF(AK280&gt;0,IF(AK280&lt;=AD276,"X",""),""))</f>
        <v/>
      </c>
      <c r="AC280" s="317" t="str">
        <f>IF($F$27="","",$F$27)</f>
        <v>Education</v>
      </c>
      <c r="AD280" s="646"/>
      <c r="AE280" s="647"/>
      <c r="AF280" s="648"/>
      <c r="AG280" s="646"/>
      <c r="AH280" s="647"/>
      <c r="AI280" s="647"/>
      <c r="AJ280" s="648"/>
      <c r="AK280" s="122"/>
    </row>
    <row r="281" spans="4:47" ht="15" customHeight="1" x14ac:dyDescent="0.3">
      <c r="E281" s="46" t="str">
        <f>IF(G276="","",IF(N281&gt;0,IF(N281&lt;=G276,"X",""),""))</f>
        <v/>
      </c>
      <c r="F281" s="317" t="str">
        <f>IF($F$28="","",$F$28)</f>
        <v>Recreation</v>
      </c>
      <c r="G281" s="646"/>
      <c r="H281" s="647"/>
      <c r="I281" s="648"/>
      <c r="J281" s="646"/>
      <c r="K281" s="647"/>
      <c r="L281" s="647"/>
      <c r="M281" s="648"/>
      <c r="N281" s="122"/>
      <c r="X281" s="159"/>
      <c r="AB281" s="46" t="str">
        <f>IF(AD276="","",IF(AK281&gt;0,IF(AK281&lt;=AD276,"X",""),""))</f>
        <v/>
      </c>
      <c r="AC281" s="317" t="str">
        <f>IF($F$28="","",$F$28)</f>
        <v>Recreation</v>
      </c>
      <c r="AD281" s="646"/>
      <c r="AE281" s="647"/>
      <c r="AF281" s="648"/>
      <c r="AG281" s="646"/>
      <c r="AH281" s="647"/>
      <c r="AI281" s="647"/>
      <c r="AJ281" s="648"/>
      <c r="AK281" s="122"/>
    </row>
    <row r="282" spans="4:47" ht="15" customHeight="1" x14ac:dyDescent="0.3">
      <c r="E282" s="46" t="str">
        <f>IF(G276="","",IF(N282&gt;0,IF(N282&lt;=G276,"X",""),""))</f>
        <v/>
      </c>
      <c r="F282" s="317" t="str">
        <f>IF($F$29="","",$F$29)</f>
        <v>Health Services</v>
      </c>
      <c r="G282" s="646"/>
      <c r="H282" s="647"/>
      <c r="I282" s="648"/>
      <c r="J282" s="646"/>
      <c r="K282" s="647"/>
      <c r="L282" s="647"/>
      <c r="M282" s="648"/>
      <c r="N282" s="122"/>
      <c r="X282" s="159"/>
      <c r="AB282" s="46" t="str">
        <f>IF(AD276="","",IF(AK282&gt;0,IF(AK282&lt;=AD276,"X",""),""))</f>
        <v/>
      </c>
      <c r="AC282" s="317" t="str">
        <f>IF($F$29="","",$F$29)</f>
        <v>Health Services</v>
      </c>
      <c r="AD282" s="646"/>
      <c r="AE282" s="647"/>
      <c r="AF282" s="648"/>
      <c r="AG282" s="646"/>
      <c r="AH282" s="647"/>
      <c r="AI282" s="647"/>
      <c r="AJ282" s="648"/>
      <c r="AK282" s="122"/>
    </row>
    <row r="283" spans="4:47" ht="15" customHeight="1" x14ac:dyDescent="0.3">
      <c r="E283" s="46" t="str">
        <f>IF(G276="","",IF(N283&gt;0,IF(N283&lt;=G276,"X",""),""))</f>
        <v/>
      </c>
      <c r="F283" s="317" t="str">
        <f>IF($F$30="","",$F$30)</f>
        <v>Social Services</v>
      </c>
      <c r="G283" s="646"/>
      <c r="H283" s="647"/>
      <c r="I283" s="648"/>
      <c r="J283" s="646"/>
      <c r="K283" s="647"/>
      <c r="L283" s="647"/>
      <c r="M283" s="648"/>
      <c r="N283" s="122"/>
      <c r="X283" s="159"/>
      <c r="AB283" s="46" t="str">
        <f>IF(AD276="","",IF(AK283&gt;0,IF(AK283&lt;=AD276,"X",""),""))</f>
        <v/>
      </c>
      <c r="AC283" s="317" t="str">
        <f>IF($F$30="","",$F$30)</f>
        <v>Social Services</v>
      </c>
      <c r="AD283" s="646"/>
      <c r="AE283" s="647"/>
      <c r="AF283" s="648"/>
      <c r="AG283" s="646"/>
      <c r="AH283" s="647"/>
      <c r="AI283" s="647"/>
      <c r="AJ283" s="648"/>
      <c r="AK283" s="122"/>
    </row>
    <row r="284" spans="4:47" ht="15" customHeight="1" x14ac:dyDescent="0.3">
      <c r="E284" s="46" t="str">
        <f>IF(G276="","",IF(N284&gt;0,IF(N284&lt;=G276,"X",""),""))</f>
        <v/>
      </c>
      <c r="F284" s="317" t="str">
        <f>IF($F$31="","",$F$31)</f>
        <v/>
      </c>
      <c r="G284" s="646"/>
      <c r="H284" s="647"/>
      <c r="I284" s="648"/>
      <c r="J284" s="646"/>
      <c r="K284" s="647"/>
      <c r="L284" s="647"/>
      <c r="M284" s="648"/>
      <c r="N284" s="122"/>
      <c r="X284" s="159"/>
      <c r="AB284" s="46" t="str">
        <f>IF(AD276="","",IF(AK284&gt;0,IF(AK284&lt;=AD276,"X",""),""))</f>
        <v/>
      </c>
      <c r="AC284" s="317" t="str">
        <f>IF($F$31="","",$F$31)</f>
        <v/>
      </c>
      <c r="AD284" s="646"/>
      <c r="AE284" s="647"/>
      <c r="AF284" s="648"/>
      <c r="AG284" s="646"/>
      <c r="AH284" s="647"/>
      <c r="AI284" s="647"/>
      <c r="AJ284" s="648"/>
      <c r="AK284" s="122"/>
    </row>
    <row r="285" spans="4:47" ht="15" customHeight="1" x14ac:dyDescent="0.3">
      <c r="E285" s="46" t="str">
        <f>IF(G276="","",IF(N285&gt;0,IF(N285&lt;=G276,"X",""),""))</f>
        <v/>
      </c>
      <c r="F285" s="317" t="str">
        <f>IF($F$32="","",$F$32)</f>
        <v/>
      </c>
      <c r="G285" s="646"/>
      <c r="H285" s="647"/>
      <c r="I285" s="648"/>
      <c r="J285" s="646"/>
      <c r="K285" s="647"/>
      <c r="L285" s="647"/>
      <c r="M285" s="648"/>
      <c r="N285" s="122"/>
      <c r="X285" s="159"/>
      <c r="AB285" s="46" t="str">
        <f>IF(AD276="","",IF(AK285&gt;0,IF(AK285&lt;=AD276,"X",""),""))</f>
        <v/>
      </c>
      <c r="AC285" s="317" t="str">
        <f>IF($F$32="","",$F$32)</f>
        <v/>
      </c>
      <c r="AD285" s="646"/>
      <c r="AE285" s="647"/>
      <c r="AF285" s="648"/>
      <c r="AG285" s="646"/>
      <c r="AH285" s="647"/>
      <c r="AI285" s="647"/>
      <c r="AJ285" s="648"/>
      <c r="AK285" s="122"/>
    </row>
    <row r="286" spans="4:47" ht="15" customHeight="1" x14ac:dyDescent="0.3">
      <c r="E286" s="46" t="str">
        <f>IF(G276="","",IF(N286&gt;0,IF(N286&lt;=G276,"X",""),""))</f>
        <v/>
      </c>
      <c r="F286" s="317" t="str">
        <f>IF($F$33="","",$F$33)</f>
        <v/>
      </c>
      <c r="G286" s="646"/>
      <c r="H286" s="647"/>
      <c r="I286" s="648"/>
      <c r="J286" s="646"/>
      <c r="K286" s="647"/>
      <c r="L286" s="647"/>
      <c r="M286" s="648"/>
      <c r="N286" s="122"/>
      <c r="X286" s="159"/>
      <c r="AB286" s="46" t="str">
        <f>IF(AD276="","",IF(AK286&gt;0,IF(AK286&lt;=AD276,"X",""),""))</f>
        <v/>
      </c>
      <c r="AC286" s="317" t="str">
        <f>IF($F$33="","",$F$33)</f>
        <v/>
      </c>
      <c r="AD286" s="646"/>
      <c r="AE286" s="647"/>
      <c r="AF286" s="648"/>
      <c r="AG286" s="646"/>
      <c r="AH286" s="647"/>
      <c r="AI286" s="647"/>
      <c r="AJ286" s="648"/>
      <c r="AK286" s="122"/>
    </row>
    <row r="287" spans="4:47" ht="17.25" thickBot="1" x14ac:dyDescent="0.35">
      <c r="D287" s="40"/>
      <c r="E287" s="40"/>
      <c r="F287" s="40"/>
      <c r="G287" s="40"/>
      <c r="H287" s="40"/>
      <c r="I287" s="40"/>
      <c r="J287" s="40"/>
      <c r="K287" s="40"/>
      <c r="L287" s="40"/>
      <c r="M287" s="40"/>
      <c r="N287" s="40"/>
      <c r="X287" s="159"/>
      <c r="AA287" s="40"/>
      <c r="AB287" s="40"/>
      <c r="AC287" s="40"/>
      <c r="AD287" s="40"/>
      <c r="AE287" s="40"/>
      <c r="AF287" s="40"/>
      <c r="AG287" s="40"/>
      <c r="AH287" s="40"/>
      <c r="AI287" s="40"/>
      <c r="AJ287" s="40"/>
      <c r="AK287" s="40"/>
    </row>
    <row r="288" spans="4:47" x14ac:dyDescent="0.3">
      <c r="D288" s="645"/>
      <c r="E288" s="645"/>
      <c r="F288" s="645"/>
      <c r="G288" s="645"/>
      <c r="H288" s="645"/>
      <c r="I288" s="645"/>
      <c r="J288" s="645"/>
      <c r="K288" s="645"/>
      <c r="L288" s="645"/>
      <c r="M288" s="645"/>
      <c r="N288" s="645"/>
      <c r="X288" s="159"/>
      <c r="AA288" s="645"/>
      <c r="AB288" s="645"/>
      <c r="AC288" s="645"/>
      <c r="AD288" s="645"/>
      <c r="AE288" s="645"/>
      <c r="AF288" s="645"/>
      <c r="AG288" s="645"/>
      <c r="AH288" s="645"/>
      <c r="AI288" s="645"/>
      <c r="AJ288" s="645"/>
      <c r="AK288" s="645"/>
    </row>
    <row r="289" spans="4:47" x14ac:dyDescent="0.3">
      <c r="E289" s="35" t="s">
        <v>194</v>
      </c>
      <c r="F289" s="41">
        <f>F275+1</f>
        <v>19</v>
      </c>
      <c r="G289" s="35" t="s">
        <v>195</v>
      </c>
      <c r="H289" s="35"/>
      <c r="I289" s="35"/>
      <c r="J289" s="326" t="s">
        <v>457</v>
      </c>
      <c r="K289" s="324"/>
      <c r="X289" s="159"/>
      <c r="AB289" s="35" t="s">
        <v>194</v>
      </c>
      <c r="AC289" s="41">
        <f>AC275+1</f>
        <v>19</v>
      </c>
      <c r="AD289" s="35" t="s">
        <v>195</v>
      </c>
      <c r="AE289" s="35"/>
      <c r="AF289" s="35"/>
      <c r="AG289" s="326" t="s">
        <v>457</v>
      </c>
      <c r="AH289" s="324"/>
    </row>
    <row r="290" spans="4:47" x14ac:dyDescent="0.3">
      <c r="E290" s="35" t="s">
        <v>196</v>
      </c>
      <c r="F290" s="267"/>
      <c r="G290" s="43" t="str">
        <f>IF(F290=O$4,P$4,IF(F290=O$5,P$5,IF(F290=O$6,P$6,IF(F290=O$7,P$7,IF(F290=O$8,P$8,"")))))</f>
        <v/>
      </c>
      <c r="H290" s="43"/>
      <c r="I290" s="43"/>
      <c r="J290" s="326" t="s">
        <v>458</v>
      </c>
      <c r="K290" s="324"/>
      <c r="L290" s="44"/>
      <c r="M290" s="44"/>
      <c r="N290" s="44"/>
      <c r="O290" s="113">
        <f>IF(F290="",0,1)</f>
        <v>0</v>
      </c>
      <c r="P290" s="113">
        <f>IF(E293="",0,1)</f>
        <v>0</v>
      </c>
      <c r="Q290" s="113">
        <f>IF(E294="",0,1)</f>
        <v>0</v>
      </c>
      <c r="R290" s="113">
        <f>IF(E295="",0,1)</f>
        <v>0</v>
      </c>
      <c r="S290" s="113">
        <f>IF(E296="",0,1)</f>
        <v>0</v>
      </c>
      <c r="T290" s="113">
        <f>IF(E297="",0,1)</f>
        <v>0</v>
      </c>
      <c r="U290" s="113">
        <f>IF(E298="",0,1)</f>
        <v>0</v>
      </c>
      <c r="V290" s="113">
        <f>IF(E299="",0,1)</f>
        <v>0</v>
      </c>
      <c r="W290" s="113">
        <f>IF(E300="",0,1)</f>
        <v>0</v>
      </c>
      <c r="X290" s="159"/>
      <c r="AB290" s="35" t="s">
        <v>196</v>
      </c>
      <c r="AC290" s="267"/>
      <c r="AD290" s="43" t="str">
        <f>IF(AC290=AL$4,AM$4,IF(AC290=AL$5,AM$5,IF(AC290=AL$6,AM$6,IF(AC290=AL$7,AM$7,IF(AC290=AL$8,AM$8,"")))))</f>
        <v/>
      </c>
      <c r="AE290" s="43"/>
      <c r="AF290" s="43"/>
      <c r="AG290" s="326" t="s">
        <v>458</v>
      </c>
      <c r="AH290" s="324"/>
      <c r="AI290" s="44"/>
      <c r="AJ290" s="44"/>
      <c r="AK290" s="44"/>
      <c r="AL290" s="113">
        <f>IF(AC290="",0,1)</f>
        <v>0</v>
      </c>
      <c r="AM290" s="113">
        <f>IF(AB293="",0,1)</f>
        <v>0</v>
      </c>
      <c r="AN290" s="113">
        <f>IF(AB294="",0,1)</f>
        <v>0</v>
      </c>
      <c r="AO290" s="113">
        <f>IF(AB295="",0,1)</f>
        <v>0</v>
      </c>
      <c r="AP290" s="113">
        <f>IF(AB296="",0,1)</f>
        <v>0</v>
      </c>
      <c r="AQ290" s="113">
        <f>IF(AB297="",0,1)</f>
        <v>0</v>
      </c>
      <c r="AR290" s="113">
        <f>IF(AB298="",0,1)</f>
        <v>0</v>
      </c>
      <c r="AS290" s="113">
        <f>IF(AB299="",0,1)</f>
        <v>0</v>
      </c>
      <c r="AT290" s="113">
        <f>IF(AB300="",0,1)</f>
        <v>0</v>
      </c>
      <c r="AU290" s="113">
        <f>IF(AB300="",0,1)</f>
        <v>0</v>
      </c>
    </row>
    <row r="291" spans="4:47" x14ac:dyDescent="0.3">
      <c r="G291" s="82"/>
      <c r="H291" s="82"/>
      <c r="I291" s="82"/>
      <c r="J291" s="82"/>
      <c r="K291" s="82"/>
      <c r="L291" s="82"/>
      <c r="M291" s="82"/>
      <c r="N291" s="82"/>
      <c r="X291" s="159"/>
      <c r="AD291" s="318"/>
      <c r="AE291" s="318"/>
      <c r="AF291" s="318"/>
      <c r="AG291" s="318"/>
      <c r="AH291" s="318"/>
      <c r="AI291" s="318"/>
      <c r="AJ291" s="318"/>
      <c r="AK291" s="318"/>
    </row>
    <row r="292" spans="4:47" x14ac:dyDescent="0.3">
      <c r="F292" s="35" t="s">
        <v>197</v>
      </c>
      <c r="G292" s="35" t="s">
        <v>198</v>
      </c>
      <c r="H292" s="35"/>
      <c r="I292" s="35"/>
      <c r="J292" s="35" t="s">
        <v>199</v>
      </c>
      <c r="K292" s="35"/>
      <c r="L292" s="35"/>
      <c r="M292" s="35"/>
      <c r="N292" s="35" t="s">
        <v>200</v>
      </c>
      <c r="X292" s="159"/>
      <c r="AC292" s="35" t="s">
        <v>197</v>
      </c>
      <c r="AD292" s="35" t="s">
        <v>198</v>
      </c>
      <c r="AE292" s="35"/>
      <c r="AF292" s="35"/>
      <c r="AG292" s="35" t="s">
        <v>199</v>
      </c>
      <c r="AH292" s="35"/>
      <c r="AI292" s="35"/>
      <c r="AJ292" s="35"/>
      <c r="AK292" s="35" t="s">
        <v>200</v>
      </c>
    </row>
    <row r="293" spans="4:47" ht="15" customHeight="1" x14ac:dyDescent="0.3">
      <c r="E293" s="46" t="str">
        <f>IF(G290="","",IF(N293&gt;0,IF(N293&lt;=G290,"X",""),""))</f>
        <v/>
      </c>
      <c r="F293" s="317" t="str">
        <f>IF($F$26="","",$F$26)</f>
        <v>Grocery Stores</v>
      </c>
      <c r="G293" s="646"/>
      <c r="H293" s="647"/>
      <c r="I293" s="648"/>
      <c r="J293" s="646"/>
      <c r="K293" s="647"/>
      <c r="L293" s="647"/>
      <c r="M293" s="648"/>
      <c r="N293" s="122"/>
      <c r="X293" s="159"/>
      <c r="AB293" s="46" t="str">
        <f>IF(AD290="","",IF(AK293&gt;0,IF(AK293&lt;=AD290,"X",""),""))</f>
        <v/>
      </c>
      <c r="AC293" s="317" t="str">
        <f>IF($F$26="","",$F$26)</f>
        <v>Grocery Stores</v>
      </c>
      <c r="AD293" s="646"/>
      <c r="AE293" s="647"/>
      <c r="AF293" s="648"/>
      <c r="AG293" s="646"/>
      <c r="AH293" s="647"/>
      <c r="AI293" s="647"/>
      <c r="AJ293" s="648"/>
      <c r="AK293" s="122"/>
    </row>
    <row r="294" spans="4:47" ht="15" customHeight="1" x14ac:dyDescent="0.3">
      <c r="E294" s="46" t="str">
        <f>IF(G290="","",IF(N294&gt;0,IF(N294&lt;=G290,"X",""),""))</f>
        <v/>
      </c>
      <c r="F294" s="317" t="str">
        <f>IF($F$27="","",$F$27)</f>
        <v>Education</v>
      </c>
      <c r="G294" s="646"/>
      <c r="H294" s="647"/>
      <c r="I294" s="648"/>
      <c r="J294" s="646"/>
      <c r="K294" s="647"/>
      <c r="L294" s="647"/>
      <c r="M294" s="648"/>
      <c r="N294" s="122"/>
      <c r="X294" s="159"/>
      <c r="AB294" s="46" t="str">
        <f>IF(AD290="","",IF(AK294&gt;0,IF(AK294&lt;=AD290,"X",""),""))</f>
        <v/>
      </c>
      <c r="AC294" s="317" t="str">
        <f>IF($F$27="","",$F$27)</f>
        <v>Education</v>
      </c>
      <c r="AD294" s="646"/>
      <c r="AE294" s="647"/>
      <c r="AF294" s="648"/>
      <c r="AG294" s="646"/>
      <c r="AH294" s="647"/>
      <c r="AI294" s="647"/>
      <c r="AJ294" s="648"/>
      <c r="AK294" s="122"/>
    </row>
    <row r="295" spans="4:47" ht="15" customHeight="1" x14ac:dyDescent="0.3">
      <c r="E295" s="46" t="str">
        <f>IF(G290="","",IF(N295&gt;0,IF(N295&lt;=G290,"X",""),""))</f>
        <v/>
      </c>
      <c r="F295" s="317" t="str">
        <f>IF($F$28="","",$F$28)</f>
        <v>Recreation</v>
      </c>
      <c r="G295" s="646"/>
      <c r="H295" s="647"/>
      <c r="I295" s="648"/>
      <c r="J295" s="646"/>
      <c r="K295" s="647"/>
      <c r="L295" s="647"/>
      <c r="M295" s="648"/>
      <c r="N295" s="122"/>
      <c r="X295" s="159"/>
      <c r="AB295" s="46" t="str">
        <f>IF(AD290="","",IF(AK295&gt;0,IF(AK295&lt;=AD290,"X",""),""))</f>
        <v/>
      </c>
      <c r="AC295" s="317" t="str">
        <f>IF($F$28="","",$F$28)</f>
        <v>Recreation</v>
      </c>
      <c r="AD295" s="646"/>
      <c r="AE295" s="647"/>
      <c r="AF295" s="648"/>
      <c r="AG295" s="646"/>
      <c r="AH295" s="647"/>
      <c r="AI295" s="647"/>
      <c r="AJ295" s="648"/>
      <c r="AK295" s="122"/>
    </row>
    <row r="296" spans="4:47" ht="15" customHeight="1" x14ac:dyDescent="0.3">
      <c r="E296" s="46" t="str">
        <f>IF(G290="","",IF(N296&gt;0,IF(N296&lt;=G290,"X",""),""))</f>
        <v/>
      </c>
      <c r="F296" s="317" t="str">
        <f>IF($F$29="","",$F$29)</f>
        <v>Health Services</v>
      </c>
      <c r="G296" s="646"/>
      <c r="H296" s="647"/>
      <c r="I296" s="648"/>
      <c r="J296" s="646"/>
      <c r="K296" s="647"/>
      <c r="L296" s="647"/>
      <c r="M296" s="648"/>
      <c r="N296" s="122"/>
      <c r="X296" s="159"/>
      <c r="AB296" s="46" t="str">
        <f>IF(AD290="","",IF(AK296&gt;0,IF(AK296&lt;=AD290,"X",""),""))</f>
        <v/>
      </c>
      <c r="AC296" s="317" t="str">
        <f>IF($F$29="","",$F$29)</f>
        <v>Health Services</v>
      </c>
      <c r="AD296" s="646"/>
      <c r="AE296" s="647"/>
      <c r="AF296" s="648"/>
      <c r="AG296" s="646"/>
      <c r="AH296" s="647"/>
      <c r="AI296" s="647"/>
      <c r="AJ296" s="648"/>
      <c r="AK296" s="122"/>
    </row>
    <row r="297" spans="4:47" ht="15" customHeight="1" x14ac:dyDescent="0.3">
      <c r="E297" s="46" t="str">
        <f>IF(G290="","",IF(N297&gt;0,IF(N297&lt;=G290,"X",""),""))</f>
        <v/>
      </c>
      <c r="F297" s="317" t="str">
        <f>IF($F$30="","",$F$30)</f>
        <v>Social Services</v>
      </c>
      <c r="G297" s="646"/>
      <c r="H297" s="647"/>
      <c r="I297" s="648"/>
      <c r="J297" s="646"/>
      <c r="K297" s="647"/>
      <c r="L297" s="647"/>
      <c r="M297" s="648"/>
      <c r="N297" s="122"/>
      <c r="X297" s="159"/>
      <c r="AB297" s="46" t="str">
        <f>IF(AD290="","",IF(AK297&gt;0,IF(AK297&lt;=AD290,"X",""),""))</f>
        <v/>
      </c>
      <c r="AC297" s="317" t="str">
        <f>IF($F$30="","",$F$30)</f>
        <v>Social Services</v>
      </c>
      <c r="AD297" s="646"/>
      <c r="AE297" s="647"/>
      <c r="AF297" s="648"/>
      <c r="AG297" s="646"/>
      <c r="AH297" s="647"/>
      <c r="AI297" s="647"/>
      <c r="AJ297" s="648"/>
      <c r="AK297" s="122"/>
    </row>
    <row r="298" spans="4:47" ht="15" customHeight="1" x14ac:dyDescent="0.3">
      <c r="E298" s="46" t="str">
        <f>IF(G290="","",IF(N298&gt;0,IF(N298&lt;=G290,"X",""),""))</f>
        <v/>
      </c>
      <c r="F298" s="317" t="str">
        <f>IF($F$31="","",$F$31)</f>
        <v/>
      </c>
      <c r="G298" s="646"/>
      <c r="H298" s="647"/>
      <c r="I298" s="648"/>
      <c r="J298" s="646"/>
      <c r="K298" s="647"/>
      <c r="L298" s="647"/>
      <c r="M298" s="648"/>
      <c r="N298" s="122"/>
      <c r="X298" s="159"/>
      <c r="AB298" s="46" t="str">
        <f>IF(AD290="","",IF(AK298&gt;0,IF(AK298&lt;=AD290,"X",""),""))</f>
        <v/>
      </c>
      <c r="AC298" s="317" t="str">
        <f>IF($F$31="","",$F$31)</f>
        <v/>
      </c>
      <c r="AD298" s="646"/>
      <c r="AE298" s="647"/>
      <c r="AF298" s="648"/>
      <c r="AG298" s="646"/>
      <c r="AH298" s="647"/>
      <c r="AI298" s="647"/>
      <c r="AJ298" s="648"/>
      <c r="AK298" s="122"/>
    </row>
    <row r="299" spans="4:47" ht="15" customHeight="1" x14ac:dyDescent="0.3">
      <c r="E299" s="46" t="str">
        <f>IF(G290="","",IF(N299&gt;0,IF(N299&lt;=G290,"X",""),""))</f>
        <v/>
      </c>
      <c r="F299" s="317" t="str">
        <f>IF($F$32="","",$F$32)</f>
        <v/>
      </c>
      <c r="G299" s="646"/>
      <c r="H299" s="647"/>
      <c r="I299" s="648"/>
      <c r="J299" s="646"/>
      <c r="K299" s="647"/>
      <c r="L299" s="647"/>
      <c r="M299" s="648"/>
      <c r="N299" s="122"/>
      <c r="X299" s="159"/>
      <c r="AB299" s="46" t="str">
        <f>IF(AD290="","",IF(AK299&gt;0,IF(AK299&lt;=AD290,"X",""),""))</f>
        <v/>
      </c>
      <c r="AC299" s="317" t="str">
        <f>IF($F$32="","",$F$32)</f>
        <v/>
      </c>
      <c r="AD299" s="646"/>
      <c r="AE299" s="647"/>
      <c r="AF299" s="648"/>
      <c r="AG299" s="646"/>
      <c r="AH299" s="647"/>
      <c r="AI299" s="647"/>
      <c r="AJ299" s="648"/>
      <c r="AK299" s="122"/>
    </row>
    <row r="300" spans="4:47" ht="15" customHeight="1" x14ac:dyDescent="0.3">
      <c r="E300" s="46" t="str">
        <f>IF(G290="","",IF(N300&gt;0,IF(N300&lt;=G290,"X",""),""))</f>
        <v/>
      </c>
      <c r="F300" s="317" t="str">
        <f>IF($F$33="","",$F$33)</f>
        <v/>
      </c>
      <c r="G300" s="646"/>
      <c r="H300" s="647"/>
      <c r="I300" s="648"/>
      <c r="J300" s="646"/>
      <c r="K300" s="647"/>
      <c r="L300" s="647"/>
      <c r="M300" s="648"/>
      <c r="N300" s="122"/>
      <c r="X300" s="159"/>
      <c r="AB300" s="46" t="str">
        <f>IF(AD290="","",IF(AK300&gt;0,IF(AK300&lt;=AD290,"X",""),""))</f>
        <v/>
      </c>
      <c r="AC300" s="317" t="str">
        <f>IF($F$33="","",$F$33)</f>
        <v/>
      </c>
      <c r="AD300" s="646"/>
      <c r="AE300" s="647"/>
      <c r="AF300" s="648"/>
      <c r="AG300" s="646"/>
      <c r="AH300" s="647"/>
      <c r="AI300" s="647"/>
      <c r="AJ300" s="648"/>
      <c r="AK300" s="122"/>
    </row>
    <row r="301" spans="4:47" ht="17.25" thickBot="1" x14ac:dyDescent="0.35">
      <c r="D301" s="40"/>
      <c r="E301" s="40"/>
      <c r="F301" s="40"/>
      <c r="G301" s="40"/>
      <c r="H301" s="40"/>
      <c r="I301" s="40"/>
      <c r="J301" s="40"/>
      <c r="K301" s="40"/>
      <c r="L301" s="40"/>
      <c r="M301" s="40"/>
      <c r="N301" s="40"/>
      <c r="X301" s="159"/>
      <c r="AA301" s="40"/>
      <c r="AB301" s="40"/>
      <c r="AC301" s="40"/>
      <c r="AD301" s="40"/>
      <c r="AE301" s="40"/>
      <c r="AF301" s="40"/>
      <c r="AG301" s="40"/>
      <c r="AH301" s="40"/>
      <c r="AI301" s="40"/>
      <c r="AJ301" s="40"/>
      <c r="AK301" s="40"/>
    </row>
    <row r="302" spans="4:47" x14ac:dyDescent="0.3">
      <c r="D302" s="645"/>
      <c r="E302" s="645"/>
      <c r="F302" s="645"/>
      <c r="G302" s="645"/>
      <c r="H302" s="645"/>
      <c r="I302" s="645"/>
      <c r="J302" s="645"/>
      <c r="K302" s="645"/>
      <c r="L302" s="645"/>
      <c r="M302" s="645"/>
      <c r="N302" s="645"/>
      <c r="X302" s="159"/>
      <c r="AA302" s="645"/>
      <c r="AB302" s="645"/>
      <c r="AC302" s="645"/>
      <c r="AD302" s="645"/>
      <c r="AE302" s="645"/>
      <c r="AF302" s="645"/>
      <c r="AG302" s="645"/>
      <c r="AH302" s="645"/>
      <c r="AI302" s="645"/>
      <c r="AJ302" s="645"/>
      <c r="AK302" s="645"/>
    </row>
    <row r="303" spans="4:47" x14ac:dyDescent="0.3">
      <c r="E303" s="35" t="s">
        <v>194</v>
      </c>
      <c r="F303" s="41">
        <f>F289+1</f>
        <v>20</v>
      </c>
      <c r="G303" s="35" t="s">
        <v>195</v>
      </c>
      <c r="H303" s="35"/>
      <c r="I303" s="35"/>
      <c r="J303" s="326" t="s">
        <v>457</v>
      </c>
      <c r="K303" s="324"/>
      <c r="X303" s="159"/>
      <c r="AB303" s="35" t="s">
        <v>194</v>
      </c>
      <c r="AC303" s="41">
        <f>AC289+1</f>
        <v>20</v>
      </c>
      <c r="AD303" s="35" t="s">
        <v>195</v>
      </c>
      <c r="AE303" s="35"/>
      <c r="AF303" s="35"/>
      <c r="AG303" s="326" t="s">
        <v>457</v>
      </c>
      <c r="AH303" s="324"/>
    </row>
    <row r="304" spans="4:47" x14ac:dyDescent="0.3">
      <c r="E304" s="35" t="s">
        <v>196</v>
      </c>
      <c r="F304" s="267"/>
      <c r="G304" s="43" t="str">
        <f>IF(F304=O$4,P$4,IF(F304=O$5,P$5,IF(F304=O$6,P$6,IF(F304=O$7,P$7,IF(F304=O$8,P$8,"")))))</f>
        <v/>
      </c>
      <c r="H304" s="43"/>
      <c r="I304" s="43"/>
      <c r="J304" s="326" t="s">
        <v>458</v>
      </c>
      <c r="K304" s="324"/>
      <c r="L304" s="44"/>
      <c r="M304" s="44"/>
      <c r="N304" s="44"/>
      <c r="O304" s="113">
        <f>IF(F304="",0,1)</f>
        <v>0</v>
      </c>
      <c r="P304" s="113">
        <f>IF(E307="",0,1)</f>
        <v>0</v>
      </c>
      <c r="Q304" s="113">
        <f>IF(E308="",0,1)</f>
        <v>0</v>
      </c>
      <c r="R304" s="113">
        <f>IF(E309="",0,1)</f>
        <v>0</v>
      </c>
      <c r="S304" s="113">
        <f>IF(E310="",0,1)</f>
        <v>0</v>
      </c>
      <c r="T304" s="113">
        <f>IF(E311="",0,1)</f>
        <v>0</v>
      </c>
      <c r="U304" s="113">
        <f>IF(E312="",0,1)</f>
        <v>0</v>
      </c>
      <c r="V304" s="113">
        <f>IF(E313="",0,1)</f>
        <v>0</v>
      </c>
      <c r="W304" s="113">
        <f>IF(E314="",0,1)</f>
        <v>0</v>
      </c>
      <c r="X304" s="159"/>
      <c r="AB304" s="35" t="s">
        <v>196</v>
      </c>
      <c r="AC304" s="267"/>
      <c r="AD304" s="43" t="str">
        <f>IF(AC304=AL$4,AM$4,IF(AC304=AL$5,AM$5,IF(AC304=AL$6,AM$6,IF(AC304=AL$7,AM$7,IF(AC304=AL$8,AM$8,"")))))</f>
        <v/>
      </c>
      <c r="AE304" s="43"/>
      <c r="AF304" s="43"/>
      <c r="AG304" s="326" t="s">
        <v>458</v>
      </c>
      <c r="AH304" s="324"/>
      <c r="AI304" s="44"/>
      <c r="AJ304" s="44"/>
      <c r="AK304" s="44"/>
      <c r="AL304" s="113">
        <f>IF(AC304="",0,1)</f>
        <v>0</v>
      </c>
      <c r="AM304" s="113">
        <f>IF(AB307="",0,1)</f>
        <v>0</v>
      </c>
      <c r="AN304" s="113">
        <f>IF(AB308="",0,1)</f>
        <v>0</v>
      </c>
      <c r="AO304" s="113">
        <f>IF(AB309="",0,1)</f>
        <v>0</v>
      </c>
      <c r="AP304" s="113">
        <f>IF(AB310="",0,1)</f>
        <v>0</v>
      </c>
      <c r="AQ304" s="113">
        <f>IF(AB311="",0,1)</f>
        <v>0</v>
      </c>
      <c r="AR304" s="113">
        <f>IF(AB312="",0,1)</f>
        <v>0</v>
      </c>
      <c r="AS304" s="113">
        <f>IF(AB313="",0,1)</f>
        <v>0</v>
      </c>
      <c r="AT304" s="113">
        <f>IF(AB314="",0,1)</f>
        <v>0</v>
      </c>
      <c r="AU304" s="113">
        <f>IF(AB314="",0,1)</f>
        <v>0</v>
      </c>
    </row>
    <row r="305" spans="4:47" x14ac:dyDescent="0.3">
      <c r="G305" s="82"/>
      <c r="H305" s="82"/>
      <c r="I305" s="82"/>
      <c r="J305" s="82"/>
      <c r="K305" s="82"/>
      <c r="L305" s="82"/>
      <c r="M305" s="82"/>
      <c r="N305" s="82"/>
      <c r="X305" s="159"/>
      <c r="AD305" s="318"/>
      <c r="AE305" s="318"/>
      <c r="AF305" s="318"/>
      <c r="AG305" s="318"/>
      <c r="AH305" s="318"/>
      <c r="AI305" s="318"/>
      <c r="AJ305" s="318"/>
      <c r="AK305" s="318"/>
    </row>
    <row r="306" spans="4:47" x14ac:dyDescent="0.3">
      <c r="F306" s="35" t="s">
        <v>197</v>
      </c>
      <c r="G306" s="35" t="s">
        <v>198</v>
      </c>
      <c r="H306" s="35"/>
      <c r="I306" s="35"/>
      <c r="J306" s="35" t="s">
        <v>199</v>
      </c>
      <c r="K306" s="35"/>
      <c r="L306" s="35"/>
      <c r="M306" s="35"/>
      <c r="N306" s="35" t="s">
        <v>200</v>
      </c>
      <c r="X306" s="159"/>
      <c r="AC306" s="35" t="s">
        <v>197</v>
      </c>
      <c r="AD306" s="35" t="s">
        <v>198</v>
      </c>
      <c r="AE306" s="35"/>
      <c r="AF306" s="35"/>
      <c r="AG306" s="35" t="s">
        <v>199</v>
      </c>
      <c r="AH306" s="35"/>
      <c r="AI306" s="35"/>
      <c r="AJ306" s="35"/>
      <c r="AK306" s="35" t="s">
        <v>200</v>
      </c>
    </row>
    <row r="307" spans="4:47" ht="15" customHeight="1" x14ac:dyDescent="0.3">
      <c r="E307" s="46" t="str">
        <f>IF(G304="","",IF(N307&gt;0,IF(N307&lt;=G304,"X",""),""))</f>
        <v/>
      </c>
      <c r="F307" s="317" t="str">
        <f>IF($F$26="","",$F$26)</f>
        <v>Grocery Stores</v>
      </c>
      <c r="G307" s="646"/>
      <c r="H307" s="647"/>
      <c r="I307" s="648"/>
      <c r="J307" s="646"/>
      <c r="K307" s="647"/>
      <c r="L307" s="647"/>
      <c r="M307" s="648"/>
      <c r="N307" s="122"/>
      <c r="X307" s="159"/>
      <c r="AB307" s="46" t="str">
        <f>IF(AD304="","",IF(AK307&gt;0,IF(AK307&lt;=AD304,"X",""),""))</f>
        <v/>
      </c>
      <c r="AC307" s="317" t="str">
        <f>IF($F$26="","",$F$26)</f>
        <v>Grocery Stores</v>
      </c>
      <c r="AD307" s="646"/>
      <c r="AE307" s="647"/>
      <c r="AF307" s="648"/>
      <c r="AG307" s="646"/>
      <c r="AH307" s="647"/>
      <c r="AI307" s="647"/>
      <c r="AJ307" s="648"/>
      <c r="AK307" s="122"/>
    </row>
    <row r="308" spans="4:47" ht="15" customHeight="1" x14ac:dyDescent="0.3">
      <c r="E308" s="46" t="str">
        <f>IF(G304="","",IF(N308&gt;0,IF(N308&lt;=G304,"X",""),""))</f>
        <v/>
      </c>
      <c r="F308" s="317" t="str">
        <f>IF($F$27="","",$F$27)</f>
        <v>Education</v>
      </c>
      <c r="G308" s="646"/>
      <c r="H308" s="647"/>
      <c r="I308" s="648"/>
      <c r="J308" s="646"/>
      <c r="K308" s="647"/>
      <c r="L308" s="647"/>
      <c r="M308" s="648"/>
      <c r="N308" s="122"/>
      <c r="X308" s="159"/>
      <c r="AB308" s="46" t="str">
        <f>IF(AD304="","",IF(AK308&gt;0,IF(AK308&lt;=AD304,"X",""),""))</f>
        <v/>
      </c>
      <c r="AC308" s="317" t="str">
        <f>IF($F$27="","",$F$27)</f>
        <v>Education</v>
      </c>
      <c r="AD308" s="646"/>
      <c r="AE308" s="647"/>
      <c r="AF308" s="648"/>
      <c r="AG308" s="646"/>
      <c r="AH308" s="647"/>
      <c r="AI308" s="647"/>
      <c r="AJ308" s="648"/>
      <c r="AK308" s="122"/>
    </row>
    <row r="309" spans="4:47" ht="15" customHeight="1" x14ac:dyDescent="0.3">
      <c r="E309" s="46" t="str">
        <f>IF(G304="","",IF(N309&gt;0,IF(N309&lt;=G304,"X",""),""))</f>
        <v/>
      </c>
      <c r="F309" s="317" t="str">
        <f>IF($F$28="","",$F$28)</f>
        <v>Recreation</v>
      </c>
      <c r="G309" s="646"/>
      <c r="H309" s="647"/>
      <c r="I309" s="648"/>
      <c r="J309" s="646"/>
      <c r="K309" s="647"/>
      <c r="L309" s="647"/>
      <c r="M309" s="648"/>
      <c r="N309" s="122"/>
      <c r="X309" s="159"/>
      <c r="AB309" s="46" t="str">
        <f>IF(AD304="","",IF(AK309&gt;0,IF(AK309&lt;=AD304,"X",""),""))</f>
        <v/>
      </c>
      <c r="AC309" s="317" t="str">
        <f>IF($F$28="","",$F$28)</f>
        <v>Recreation</v>
      </c>
      <c r="AD309" s="646"/>
      <c r="AE309" s="647"/>
      <c r="AF309" s="648"/>
      <c r="AG309" s="646"/>
      <c r="AH309" s="647"/>
      <c r="AI309" s="647"/>
      <c r="AJ309" s="648"/>
      <c r="AK309" s="122"/>
    </row>
    <row r="310" spans="4:47" ht="15" customHeight="1" x14ac:dyDescent="0.3">
      <c r="E310" s="46" t="str">
        <f>IF(G304="","",IF(N310&gt;0,IF(N310&lt;=G304,"X",""),""))</f>
        <v/>
      </c>
      <c r="F310" s="317" t="str">
        <f>IF($F$29="","",$F$29)</f>
        <v>Health Services</v>
      </c>
      <c r="G310" s="646"/>
      <c r="H310" s="647"/>
      <c r="I310" s="648"/>
      <c r="J310" s="646"/>
      <c r="K310" s="647"/>
      <c r="L310" s="647"/>
      <c r="M310" s="648"/>
      <c r="N310" s="122"/>
      <c r="X310" s="159"/>
      <c r="AB310" s="46" t="str">
        <f>IF(AD304="","",IF(AK310&gt;0,IF(AK310&lt;=AD304,"X",""),""))</f>
        <v/>
      </c>
      <c r="AC310" s="317" t="str">
        <f>IF($F$29="","",$F$29)</f>
        <v>Health Services</v>
      </c>
      <c r="AD310" s="646"/>
      <c r="AE310" s="647"/>
      <c r="AF310" s="648"/>
      <c r="AG310" s="646"/>
      <c r="AH310" s="647"/>
      <c r="AI310" s="647"/>
      <c r="AJ310" s="648"/>
      <c r="AK310" s="122"/>
    </row>
    <row r="311" spans="4:47" ht="15" customHeight="1" x14ac:dyDescent="0.3">
      <c r="E311" s="46" t="str">
        <f>IF(G304="","",IF(N311&gt;0,IF(N311&lt;=G304,"X",""),""))</f>
        <v/>
      </c>
      <c r="F311" s="317" t="str">
        <f>IF($F$30="","",$F$30)</f>
        <v>Social Services</v>
      </c>
      <c r="G311" s="646"/>
      <c r="H311" s="647"/>
      <c r="I311" s="648"/>
      <c r="J311" s="646"/>
      <c r="K311" s="647"/>
      <c r="L311" s="647"/>
      <c r="M311" s="648"/>
      <c r="N311" s="122"/>
      <c r="X311" s="159"/>
      <c r="AB311" s="46" t="str">
        <f>IF(AD304="","",IF(AK311&gt;0,IF(AK311&lt;=AD304,"X",""),""))</f>
        <v/>
      </c>
      <c r="AC311" s="317" t="str">
        <f>IF($F$30="","",$F$30)</f>
        <v>Social Services</v>
      </c>
      <c r="AD311" s="646"/>
      <c r="AE311" s="647"/>
      <c r="AF311" s="648"/>
      <c r="AG311" s="646"/>
      <c r="AH311" s="647"/>
      <c r="AI311" s="647"/>
      <c r="AJ311" s="648"/>
      <c r="AK311" s="122"/>
    </row>
    <row r="312" spans="4:47" ht="15" customHeight="1" x14ac:dyDescent="0.3">
      <c r="E312" s="46" t="str">
        <f>IF(G304="","",IF(N312&gt;0,IF(N312&lt;=G304,"X",""),""))</f>
        <v/>
      </c>
      <c r="F312" s="317" t="str">
        <f>IF($F$31="","",$F$31)</f>
        <v/>
      </c>
      <c r="G312" s="646"/>
      <c r="H312" s="647"/>
      <c r="I312" s="648"/>
      <c r="J312" s="646"/>
      <c r="K312" s="647"/>
      <c r="L312" s="647"/>
      <c r="M312" s="648"/>
      <c r="N312" s="122"/>
      <c r="X312" s="159"/>
      <c r="AB312" s="46" t="str">
        <f>IF(AD304="","",IF(AK312&gt;0,IF(AK312&lt;=AD304,"X",""),""))</f>
        <v/>
      </c>
      <c r="AC312" s="317" t="str">
        <f>IF($F$31="","",$F$31)</f>
        <v/>
      </c>
      <c r="AD312" s="646"/>
      <c r="AE312" s="647"/>
      <c r="AF312" s="648"/>
      <c r="AG312" s="646"/>
      <c r="AH312" s="647"/>
      <c r="AI312" s="647"/>
      <c r="AJ312" s="648"/>
      <c r="AK312" s="122"/>
    </row>
    <row r="313" spans="4:47" ht="15" customHeight="1" x14ac:dyDescent="0.3">
      <c r="E313" s="46" t="str">
        <f>IF(G304="","",IF(N313&gt;0,IF(N313&lt;=G304,"X",""),""))</f>
        <v/>
      </c>
      <c r="F313" s="317" t="str">
        <f>IF($F$32="","",$F$32)</f>
        <v/>
      </c>
      <c r="G313" s="646"/>
      <c r="H313" s="647"/>
      <c r="I313" s="648"/>
      <c r="J313" s="646"/>
      <c r="K313" s="647"/>
      <c r="L313" s="647"/>
      <c r="M313" s="648"/>
      <c r="N313" s="122"/>
      <c r="X313" s="159"/>
      <c r="AB313" s="46" t="str">
        <f>IF(AD304="","",IF(AK313&gt;0,IF(AK313&lt;=AD304,"X",""),""))</f>
        <v/>
      </c>
      <c r="AC313" s="317" t="str">
        <f>IF($F$32="","",$F$32)</f>
        <v/>
      </c>
      <c r="AD313" s="646"/>
      <c r="AE313" s="647"/>
      <c r="AF313" s="648"/>
      <c r="AG313" s="646"/>
      <c r="AH313" s="647"/>
      <c r="AI313" s="647"/>
      <c r="AJ313" s="648"/>
      <c r="AK313" s="122"/>
    </row>
    <row r="314" spans="4:47" ht="15" customHeight="1" x14ac:dyDescent="0.3">
      <c r="E314" s="46" t="str">
        <f>IF(G304="","",IF(N314&gt;0,IF(N314&lt;=G304,"X",""),""))</f>
        <v/>
      </c>
      <c r="F314" s="317" t="str">
        <f>IF($F$33="","",$F$33)</f>
        <v/>
      </c>
      <c r="G314" s="646"/>
      <c r="H314" s="647"/>
      <c r="I314" s="648"/>
      <c r="J314" s="646"/>
      <c r="K314" s="647"/>
      <c r="L314" s="647"/>
      <c r="M314" s="648"/>
      <c r="N314" s="122"/>
      <c r="X314" s="159"/>
      <c r="AB314" s="46" t="str">
        <f>IF(AD304="","",IF(AK314&gt;0,IF(AK314&lt;=AD304,"X",""),""))</f>
        <v/>
      </c>
      <c r="AC314" s="317" t="str">
        <f>IF($F$33="","",$F$33)</f>
        <v/>
      </c>
      <c r="AD314" s="646"/>
      <c r="AE314" s="647"/>
      <c r="AF314" s="648"/>
      <c r="AG314" s="646"/>
      <c r="AH314" s="647"/>
      <c r="AI314" s="647"/>
      <c r="AJ314" s="648"/>
      <c r="AK314" s="122"/>
    </row>
    <row r="315" spans="4:47" ht="17.25" thickBot="1" x14ac:dyDescent="0.35">
      <c r="D315" s="40"/>
      <c r="E315" s="40"/>
      <c r="F315" s="40"/>
      <c r="G315" s="40"/>
      <c r="H315" s="40"/>
      <c r="I315" s="40"/>
      <c r="J315" s="40"/>
      <c r="K315" s="40"/>
      <c r="L315" s="40"/>
      <c r="M315" s="40"/>
      <c r="N315" s="40"/>
      <c r="X315" s="159"/>
      <c r="AA315" s="40"/>
      <c r="AB315" s="40"/>
      <c r="AC315" s="40"/>
      <c r="AD315" s="40"/>
      <c r="AE315" s="40"/>
      <c r="AF315" s="40"/>
      <c r="AG315" s="40"/>
      <c r="AH315" s="40"/>
      <c r="AI315" s="40"/>
      <c r="AJ315" s="40"/>
      <c r="AK315" s="40"/>
    </row>
    <row r="316" spans="4:47" x14ac:dyDescent="0.3">
      <c r="D316" s="645"/>
      <c r="E316" s="645"/>
      <c r="F316" s="645"/>
      <c r="G316" s="645"/>
      <c r="H316" s="645"/>
      <c r="I316" s="645"/>
      <c r="J316" s="645"/>
      <c r="K316" s="645"/>
      <c r="L316" s="645"/>
      <c r="M316" s="645"/>
      <c r="N316" s="645"/>
      <c r="X316" s="159"/>
      <c r="AA316" s="645"/>
      <c r="AB316" s="645"/>
      <c r="AC316" s="645"/>
      <c r="AD316" s="645"/>
      <c r="AE316" s="645"/>
      <c r="AF316" s="645"/>
      <c r="AG316" s="645"/>
      <c r="AH316" s="645"/>
      <c r="AI316" s="645"/>
      <c r="AJ316" s="645"/>
      <c r="AK316" s="645"/>
    </row>
    <row r="317" spans="4:47" x14ac:dyDescent="0.3">
      <c r="E317" s="35" t="s">
        <v>194</v>
      </c>
      <c r="F317" s="41">
        <f>F303+1</f>
        <v>21</v>
      </c>
      <c r="G317" s="35" t="s">
        <v>195</v>
      </c>
      <c r="H317" s="35"/>
      <c r="I317" s="35"/>
      <c r="J317" s="326" t="s">
        <v>457</v>
      </c>
      <c r="K317" s="324"/>
      <c r="X317" s="159"/>
      <c r="AB317" s="35" t="s">
        <v>194</v>
      </c>
      <c r="AC317" s="41">
        <f>AC303+1</f>
        <v>21</v>
      </c>
      <c r="AD317" s="35" t="s">
        <v>195</v>
      </c>
      <c r="AE317" s="35"/>
      <c r="AF317" s="35"/>
      <c r="AG317" s="326" t="s">
        <v>457</v>
      </c>
      <c r="AH317" s="324"/>
    </row>
    <row r="318" spans="4:47" x14ac:dyDescent="0.3">
      <c r="E318" s="35" t="s">
        <v>196</v>
      </c>
      <c r="F318" s="267"/>
      <c r="G318" s="43" t="str">
        <f>IF(F318=O$4,P$4,IF(F318=O$5,P$5,IF(F318=O$6,P$6,IF(F318=O$7,P$7,IF(F318=O$8,P$8,"")))))</f>
        <v/>
      </c>
      <c r="H318" s="43"/>
      <c r="I318" s="43"/>
      <c r="J318" s="326" t="s">
        <v>458</v>
      </c>
      <c r="K318" s="324"/>
      <c r="L318" s="44"/>
      <c r="M318" s="44"/>
      <c r="N318" s="44"/>
      <c r="O318" s="113">
        <f>IF(F318="",0,1)</f>
        <v>0</v>
      </c>
      <c r="P318" s="113">
        <f>IF(E321="",0,1)</f>
        <v>0</v>
      </c>
      <c r="Q318" s="113">
        <f>IF(E322="",0,1)</f>
        <v>0</v>
      </c>
      <c r="R318" s="113">
        <f>IF(E323="",0,1)</f>
        <v>0</v>
      </c>
      <c r="S318" s="113">
        <f>IF(E324="",0,1)</f>
        <v>0</v>
      </c>
      <c r="T318" s="113">
        <f>IF(E325="",0,1)</f>
        <v>0</v>
      </c>
      <c r="U318" s="113">
        <f>IF(E326="",0,1)</f>
        <v>0</v>
      </c>
      <c r="V318" s="113">
        <f>IF(E327="",0,1)</f>
        <v>0</v>
      </c>
      <c r="W318" s="113">
        <f>IF(E328="",0,1)</f>
        <v>0</v>
      </c>
      <c r="X318" s="159"/>
      <c r="AB318" s="35" t="s">
        <v>196</v>
      </c>
      <c r="AC318" s="267"/>
      <c r="AD318" s="43" t="str">
        <f>IF(AC318=AL$4,AM$4,IF(AC318=AL$5,AM$5,IF(AC318=AL$6,AM$6,IF(AC318=AL$7,AM$7,IF(AC318=AL$8,AM$8,"")))))</f>
        <v/>
      </c>
      <c r="AE318" s="43"/>
      <c r="AF318" s="43"/>
      <c r="AG318" s="326" t="s">
        <v>458</v>
      </c>
      <c r="AH318" s="324"/>
      <c r="AI318" s="44"/>
      <c r="AJ318" s="44"/>
      <c r="AK318" s="44"/>
      <c r="AL318" s="113">
        <f>IF(AC318="",0,1)</f>
        <v>0</v>
      </c>
      <c r="AM318" s="113">
        <f>IF(AB321="",0,1)</f>
        <v>0</v>
      </c>
      <c r="AN318" s="113">
        <f>IF(AB322="",0,1)</f>
        <v>0</v>
      </c>
      <c r="AO318" s="113">
        <f>IF(AB323="",0,1)</f>
        <v>0</v>
      </c>
      <c r="AP318" s="113">
        <f>IF(AB324="",0,1)</f>
        <v>0</v>
      </c>
      <c r="AQ318" s="113">
        <f>IF(AB325="",0,1)</f>
        <v>0</v>
      </c>
      <c r="AR318" s="113">
        <f>IF(AB326="",0,1)</f>
        <v>0</v>
      </c>
      <c r="AS318" s="113">
        <f>IF(AB327="",0,1)</f>
        <v>0</v>
      </c>
      <c r="AT318" s="113">
        <f>IF(AB328="",0,1)</f>
        <v>0</v>
      </c>
      <c r="AU318" s="113">
        <f>IF(AB328="",0,1)</f>
        <v>0</v>
      </c>
    </row>
    <row r="319" spans="4:47" x14ac:dyDescent="0.3">
      <c r="G319" s="82"/>
      <c r="H319" s="82"/>
      <c r="I319" s="82"/>
      <c r="J319" s="82"/>
      <c r="K319" s="82"/>
      <c r="L319" s="82"/>
      <c r="M319" s="82"/>
      <c r="N319" s="82"/>
      <c r="X319" s="159"/>
      <c r="AD319" s="318"/>
      <c r="AE319" s="318"/>
      <c r="AF319" s="318"/>
      <c r="AG319" s="318"/>
      <c r="AH319" s="318"/>
      <c r="AI319" s="318"/>
      <c r="AJ319" s="318"/>
      <c r="AK319" s="318"/>
    </row>
    <row r="320" spans="4:47" x14ac:dyDescent="0.3">
      <c r="F320" s="35" t="s">
        <v>197</v>
      </c>
      <c r="G320" s="35" t="s">
        <v>198</v>
      </c>
      <c r="H320" s="35"/>
      <c r="I320" s="35"/>
      <c r="J320" s="35" t="s">
        <v>199</v>
      </c>
      <c r="K320" s="35"/>
      <c r="L320" s="35"/>
      <c r="M320" s="35"/>
      <c r="N320" s="35" t="s">
        <v>200</v>
      </c>
      <c r="X320" s="159"/>
      <c r="AC320" s="35" t="s">
        <v>197</v>
      </c>
      <c r="AD320" s="35" t="s">
        <v>198</v>
      </c>
      <c r="AE320" s="35"/>
      <c r="AF320" s="35"/>
      <c r="AG320" s="35" t="s">
        <v>199</v>
      </c>
      <c r="AH320" s="35"/>
      <c r="AI320" s="35"/>
      <c r="AJ320" s="35"/>
      <c r="AK320" s="35" t="s">
        <v>200</v>
      </c>
    </row>
    <row r="321" spans="4:47" ht="15" customHeight="1" x14ac:dyDescent="0.3">
      <c r="E321" s="46" t="str">
        <f>IF(G318="","",IF(N321&gt;0,IF(N321&lt;=G318,"X",""),""))</f>
        <v/>
      </c>
      <c r="F321" s="317" t="str">
        <f>IF($F$26="","",$F$26)</f>
        <v>Grocery Stores</v>
      </c>
      <c r="G321" s="646"/>
      <c r="H321" s="647"/>
      <c r="I321" s="648"/>
      <c r="J321" s="646"/>
      <c r="K321" s="647"/>
      <c r="L321" s="647"/>
      <c r="M321" s="648"/>
      <c r="N321" s="122"/>
      <c r="X321" s="159"/>
      <c r="AB321" s="46" t="str">
        <f>IF(AD318="","",IF(AK321&gt;0,IF(AK321&lt;=AD318,"X",""),""))</f>
        <v/>
      </c>
      <c r="AC321" s="317" t="str">
        <f>IF($F$26="","",$F$26)</f>
        <v>Grocery Stores</v>
      </c>
      <c r="AD321" s="646"/>
      <c r="AE321" s="647"/>
      <c r="AF321" s="648"/>
      <c r="AG321" s="646"/>
      <c r="AH321" s="647"/>
      <c r="AI321" s="647"/>
      <c r="AJ321" s="648"/>
      <c r="AK321" s="122"/>
    </row>
    <row r="322" spans="4:47" ht="15" customHeight="1" x14ac:dyDescent="0.3">
      <c r="E322" s="46" t="str">
        <f>IF(G318="","",IF(N322&gt;0,IF(N322&lt;=G318,"X",""),""))</f>
        <v/>
      </c>
      <c r="F322" s="317" t="str">
        <f>IF($F$27="","",$F$27)</f>
        <v>Education</v>
      </c>
      <c r="G322" s="646"/>
      <c r="H322" s="647"/>
      <c r="I322" s="648"/>
      <c r="J322" s="646"/>
      <c r="K322" s="647"/>
      <c r="L322" s="647"/>
      <c r="M322" s="648"/>
      <c r="N322" s="122"/>
      <c r="X322" s="159"/>
      <c r="AB322" s="46" t="str">
        <f>IF(AD318="","",IF(AK322&gt;0,IF(AK322&lt;=AD318,"X",""),""))</f>
        <v/>
      </c>
      <c r="AC322" s="317" t="str">
        <f>IF($F$27="","",$F$27)</f>
        <v>Education</v>
      </c>
      <c r="AD322" s="646"/>
      <c r="AE322" s="647"/>
      <c r="AF322" s="648"/>
      <c r="AG322" s="646"/>
      <c r="AH322" s="647"/>
      <c r="AI322" s="647"/>
      <c r="AJ322" s="648"/>
      <c r="AK322" s="122"/>
    </row>
    <row r="323" spans="4:47" ht="15" customHeight="1" x14ac:dyDescent="0.3">
      <c r="E323" s="46" t="str">
        <f>IF(G318="","",IF(N323&gt;0,IF(N323&lt;=G318,"X",""),""))</f>
        <v/>
      </c>
      <c r="F323" s="317" t="str">
        <f>IF($F$28="","",$F$28)</f>
        <v>Recreation</v>
      </c>
      <c r="G323" s="646"/>
      <c r="H323" s="647"/>
      <c r="I323" s="648"/>
      <c r="J323" s="646"/>
      <c r="K323" s="647"/>
      <c r="L323" s="647"/>
      <c r="M323" s="648"/>
      <c r="N323" s="122"/>
      <c r="X323" s="159"/>
      <c r="AB323" s="46" t="str">
        <f>IF(AD318="","",IF(AK323&gt;0,IF(AK323&lt;=AD318,"X",""),""))</f>
        <v/>
      </c>
      <c r="AC323" s="317" t="str">
        <f>IF($F$28="","",$F$28)</f>
        <v>Recreation</v>
      </c>
      <c r="AD323" s="646"/>
      <c r="AE323" s="647"/>
      <c r="AF323" s="648"/>
      <c r="AG323" s="646"/>
      <c r="AH323" s="647"/>
      <c r="AI323" s="647"/>
      <c r="AJ323" s="648"/>
      <c r="AK323" s="122"/>
    </row>
    <row r="324" spans="4:47" ht="15" customHeight="1" x14ac:dyDescent="0.3">
      <c r="E324" s="46" t="str">
        <f>IF(G318="","",IF(N324&gt;0,IF(N324&lt;=G318,"X",""),""))</f>
        <v/>
      </c>
      <c r="F324" s="317" t="str">
        <f>IF($F$29="","",$F$29)</f>
        <v>Health Services</v>
      </c>
      <c r="G324" s="646"/>
      <c r="H324" s="647"/>
      <c r="I324" s="648"/>
      <c r="J324" s="646"/>
      <c r="K324" s="647"/>
      <c r="L324" s="647"/>
      <c r="M324" s="648"/>
      <c r="N324" s="122"/>
      <c r="X324" s="159"/>
      <c r="AB324" s="46" t="str">
        <f>IF(AD318="","",IF(AK324&gt;0,IF(AK324&lt;=AD318,"X",""),""))</f>
        <v/>
      </c>
      <c r="AC324" s="317" t="str">
        <f>IF($F$29="","",$F$29)</f>
        <v>Health Services</v>
      </c>
      <c r="AD324" s="646"/>
      <c r="AE324" s="647"/>
      <c r="AF324" s="648"/>
      <c r="AG324" s="646"/>
      <c r="AH324" s="647"/>
      <c r="AI324" s="647"/>
      <c r="AJ324" s="648"/>
      <c r="AK324" s="122"/>
    </row>
    <row r="325" spans="4:47" ht="15" customHeight="1" x14ac:dyDescent="0.3">
      <c r="E325" s="46" t="str">
        <f>IF(G318="","",IF(N325&gt;0,IF(N325&lt;=G318,"X",""),""))</f>
        <v/>
      </c>
      <c r="F325" s="317" t="str">
        <f>IF($F$30="","",$F$30)</f>
        <v>Social Services</v>
      </c>
      <c r="G325" s="646"/>
      <c r="H325" s="647"/>
      <c r="I325" s="648"/>
      <c r="J325" s="646"/>
      <c r="K325" s="647"/>
      <c r="L325" s="647"/>
      <c r="M325" s="648"/>
      <c r="N325" s="122"/>
      <c r="X325" s="159"/>
      <c r="AB325" s="46" t="str">
        <f>IF(AD318="","",IF(AK325&gt;0,IF(AK325&lt;=AD318,"X",""),""))</f>
        <v/>
      </c>
      <c r="AC325" s="317" t="str">
        <f>IF($F$30="","",$F$30)</f>
        <v>Social Services</v>
      </c>
      <c r="AD325" s="646"/>
      <c r="AE325" s="647"/>
      <c r="AF325" s="648"/>
      <c r="AG325" s="646"/>
      <c r="AH325" s="647"/>
      <c r="AI325" s="647"/>
      <c r="AJ325" s="648"/>
      <c r="AK325" s="122"/>
    </row>
    <row r="326" spans="4:47" ht="15" customHeight="1" x14ac:dyDescent="0.3">
      <c r="E326" s="46" t="str">
        <f>IF(G318="","",IF(N326&gt;0,IF(N326&lt;=G318,"X",""),""))</f>
        <v/>
      </c>
      <c r="F326" s="317" t="str">
        <f>IF($F$31="","",$F$31)</f>
        <v/>
      </c>
      <c r="G326" s="646"/>
      <c r="H326" s="647"/>
      <c r="I326" s="648"/>
      <c r="J326" s="646"/>
      <c r="K326" s="647"/>
      <c r="L326" s="647"/>
      <c r="M326" s="648"/>
      <c r="N326" s="122"/>
      <c r="X326" s="159"/>
      <c r="AB326" s="46" t="str">
        <f>IF(AD318="","",IF(AK326&gt;0,IF(AK326&lt;=AD318,"X",""),""))</f>
        <v/>
      </c>
      <c r="AC326" s="317" t="str">
        <f>IF($F$31="","",$F$31)</f>
        <v/>
      </c>
      <c r="AD326" s="646"/>
      <c r="AE326" s="647"/>
      <c r="AF326" s="648"/>
      <c r="AG326" s="646"/>
      <c r="AH326" s="647"/>
      <c r="AI326" s="647"/>
      <c r="AJ326" s="648"/>
      <c r="AK326" s="122"/>
    </row>
    <row r="327" spans="4:47" ht="15" customHeight="1" x14ac:dyDescent="0.3">
      <c r="E327" s="46" t="str">
        <f>IF(G318="","",IF(N327&gt;0,IF(N327&lt;=G318,"X",""),""))</f>
        <v/>
      </c>
      <c r="F327" s="317" t="str">
        <f>IF($F$32="","",$F$32)</f>
        <v/>
      </c>
      <c r="G327" s="646"/>
      <c r="H327" s="647"/>
      <c r="I327" s="648"/>
      <c r="J327" s="646"/>
      <c r="K327" s="647"/>
      <c r="L327" s="647"/>
      <c r="M327" s="648"/>
      <c r="N327" s="122"/>
      <c r="X327" s="159"/>
      <c r="AB327" s="46" t="str">
        <f>IF(AD318="","",IF(AK327&gt;0,IF(AK327&lt;=AD318,"X",""),""))</f>
        <v/>
      </c>
      <c r="AC327" s="317" t="str">
        <f>IF($F$32="","",$F$32)</f>
        <v/>
      </c>
      <c r="AD327" s="646"/>
      <c r="AE327" s="647"/>
      <c r="AF327" s="648"/>
      <c r="AG327" s="646"/>
      <c r="AH327" s="647"/>
      <c r="AI327" s="647"/>
      <c r="AJ327" s="648"/>
      <c r="AK327" s="122"/>
    </row>
    <row r="328" spans="4:47" ht="15" customHeight="1" x14ac:dyDescent="0.3">
      <c r="E328" s="46" t="str">
        <f>IF(G318="","",IF(N328&gt;0,IF(N328&lt;=G318,"X",""),""))</f>
        <v/>
      </c>
      <c r="F328" s="317" t="str">
        <f>IF($F$33="","",$F$33)</f>
        <v/>
      </c>
      <c r="G328" s="646"/>
      <c r="H328" s="647"/>
      <c r="I328" s="648"/>
      <c r="J328" s="646"/>
      <c r="K328" s="647"/>
      <c r="L328" s="647"/>
      <c r="M328" s="648"/>
      <c r="N328" s="122"/>
      <c r="X328" s="159"/>
      <c r="AB328" s="46" t="str">
        <f>IF(AD318="","",IF(AK328&gt;0,IF(AK328&lt;=AD318,"X",""),""))</f>
        <v/>
      </c>
      <c r="AC328" s="317" t="str">
        <f>IF($F$33="","",$F$33)</f>
        <v/>
      </c>
      <c r="AD328" s="646"/>
      <c r="AE328" s="647"/>
      <c r="AF328" s="648"/>
      <c r="AG328" s="646"/>
      <c r="AH328" s="647"/>
      <c r="AI328" s="647"/>
      <c r="AJ328" s="648"/>
      <c r="AK328" s="122"/>
    </row>
    <row r="329" spans="4:47" ht="17.25" thickBot="1" x14ac:dyDescent="0.35">
      <c r="D329" s="40"/>
      <c r="E329" s="40"/>
      <c r="F329" s="40"/>
      <c r="G329" s="40"/>
      <c r="H329" s="40"/>
      <c r="I329" s="40"/>
      <c r="J329" s="40"/>
      <c r="K329" s="40"/>
      <c r="L329" s="40"/>
      <c r="M329" s="40"/>
      <c r="N329" s="40"/>
      <c r="X329" s="159"/>
      <c r="AA329" s="40"/>
      <c r="AB329" s="40"/>
      <c r="AC329" s="40"/>
      <c r="AD329" s="40"/>
      <c r="AE329" s="40"/>
      <c r="AF329" s="40"/>
      <c r="AG329" s="40"/>
      <c r="AH329" s="40"/>
      <c r="AI329" s="40"/>
      <c r="AJ329" s="40"/>
      <c r="AK329" s="40"/>
    </row>
    <row r="330" spans="4:47" x14ac:dyDescent="0.3">
      <c r="D330" s="645"/>
      <c r="E330" s="645"/>
      <c r="F330" s="645"/>
      <c r="G330" s="645"/>
      <c r="H330" s="645"/>
      <c r="I330" s="645"/>
      <c r="J330" s="645"/>
      <c r="K330" s="645"/>
      <c r="L330" s="645"/>
      <c r="M330" s="645"/>
      <c r="N330" s="645"/>
      <c r="X330" s="159"/>
      <c r="AA330" s="645"/>
      <c r="AB330" s="645"/>
      <c r="AC330" s="645"/>
      <c r="AD330" s="645"/>
      <c r="AE330" s="645"/>
      <c r="AF330" s="645"/>
      <c r="AG330" s="645"/>
      <c r="AH330" s="645"/>
      <c r="AI330" s="645"/>
      <c r="AJ330" s="645"/>
      <c r="AK330" s="645"/>
    </row>
    <row r="331" spans="4:47" x14ac:dyDescent="0.3">
      <c r="E331" s="35" t="s">
        <v>194</v>
      </c>
      <c r="F331" s="41">
        <f>F317+1</f>
        <v>22</v>
      </c>
      <c r="G331" s="35" t="s">
        <v>195</v>
      </c>
      <c r="H331" s="35"/>
      <c r="I331" s="35"/>
      <c r="J331" s="326" t="s">
        <v>457</v>
      </c>
      <c r="K331" s="324"/>
      <c r="X331" s="159"/>
      <c r="AB331" s="35" t="s">
        <v>194</v>
      </c>
      <c r="AC331" s="41">
        <f>AC317+1</f>
        <v>22</v>
      </c>
      <c r="AD331" s="35" t="s">
        <v>195</v>
      </c>
      <c r="AE331" s="35"/>
      <c r="AF331" s="35"/>
      <c r="AG331" s="326" t="s">
        <v>457</v>
      </c>
      <c r="AH331" s="324"/>
    </row>
    <row r="332" spans="4:47" x14ac:dyDescent="0.3">
      <c r="E332" s="35" t="s">
        <v>196</v>
      </c>
      <c r="F332" s="267"/>
      <c r="G332" s="43" t="str">
        <f>IF(F332=O$4,P$4,IF(F332=O$5,P$5,IF(F332=O$6,P$6,IF(F332=O$7,P$7,IF(F332=O$8,P$8,"")))))</f>
        <v/>
      </c>
      <c r="H332" s="43"/>
      <c r="I332" s="43"/>
      <c r="J332" s="326" t="s">
        <v>458</v>
      </c>
      <c r="K332" s="324"/>
      <c r="L332" s="44"/>
      <c r="M332" s="44"/>
      <c r="N332" s="44"/>
      <c r="O332" s="113">
        <f>IF(F332="",0,1)</f>
        <v>0</v>
      </c>
      <c r="P332" s="113">
        <f>IF(E335="",0,1)</f>
        <v>0</v>
      </c>
      <c r="Q332" s="113">
        <f>IF(E336="",0,1)</f>
        <v>0</v>
      </c>
      <c r="R332" s="113">
        <f>IF(E337="",0,1)</f>
        <v>0</v>
      </c>
      <c r="S332" s="113">
        <f>IF(E338="",0,1)</f>
        <v>0</v>
      </c>
      <c r="T332" s="113">
        <f>IF(E339="",0,1)</f>
        <v>0</v>
      </c>
      <c r="U332" s="113">
        <f>IF(E340="",0,1)</f>
        <v>0</v>
      </c>
      <c r="V332" s="113">
        <f>IF(E341="",0,1)</f>
        <v>0</v>
      </c>
      <c r="W332" s="113">
        <f>IF(E342="",0,1)</f>
        <v>0</v>
      </c>
      <c r="X332" s="159"/>
      <c r="AB332" s="35" t="s">
        <v>196</v>
      </c>
      <c r="AC332" s="267"/>
      <c r="AD332" s="43" t="str">
        <f>IF(AC332=AL$4,AM$4,IF(AC332=AL$5,AM$5,IF(AC332=AL$6,AM$6,IF(AC332=AL$7,AM$7,IF(AC332=AL$8,AM$8,"")))))</f>
        <v/>
      </c>
      <c r="AE332" s="43"/>
      <c r="AF332" s="43"/>
      <c r="AG332" s="326" t="s">
        <v>458</v>
      </c>
      <c r="AH332" s="324"/>
      <c r="AI332" s="44"/>
      <c r="AJ332" s="44"/>
      <c r="AK332" s="44"/>
      <c r="AL332" s="113">
        <f>IF(AC332="",0,1)</f>
        <v>0</v>
      </c>
      <c r="AM332" s="113">
        <f>IF(AB335="",0,1)</f>
        <v>0</v>
      </c>
      <c r="AN332" s="113">
        <f>IF(AB336="",0,1)</f>
        <v>0</v>
      </c>
      <c r="AO332" s="113">
        <f>IF(AB337="",0,1)</f>
        <v>0</v>
      </c>
      <c r="AP332" s="113">
        <f>IF(AB338="",0,1)</f>
        <v>0</v>
      </c>
      <c r="AQ332" s="113">
        <f>IF(AB339="",0,1)</f>
        <v>0</v>
      </c>
      <c r="AR332" s="113">
        <f>IF(AB340="",0,1)</f>
        <v>0</v>
      </c>
      <c r="AS332" s="113">
        <f>IF(AB341="",0,1)</f>
        <v>0</v>
      </c>
      <c r="AT332" s="113">
        <f>IF(AB342="",0,1)</f>
        <v>0</v>
      </c>
      <c r="AU332" s="113">
        <f>IF(AB342="",0,1)</f>
        <v>0</v>
      </c>
    </row>
    <row r="333" spans="4:47" x14ac:dyDescent="0.3">
      <c r="G333" s="82"/>
      <c r="H333" s="82"/>
      <c r="I333" s="82"/>
      <c r="J333" s="82"/>
      <c r="K333" s="82"/>
      <c r="L333" s="82"/>
      <c r="M333" s="82"/>
      <c r="N333" s="82"/>
      <c r="X333" s="159"/>
      <c r="AD333" s="318"/>
      <c r="AE333" s="318"/>
      <c r="AF333" s="318"/>
      <c r="AG333" s="318"/>
      <c r="AH333" s="318"/>
      <c r="AI333" s="318"/>
      <c r="AJ333" s="318"/>
      <c r="AK333" s="318"/>
    </row>
    <row r="334" spans="4:47" x14ac:dyDescent="0.3">
      <c r="F334" s="35" t="s">
        <v>197</v>
      </c>
      <c r="G334" s="35" t="s">
        <v>198</v>
      </c>
      <c r="H334" s="35"/>
      <c r="I334" s="35"/>
      <c r="J334" s="35" t="s">
        <v>199</v>
      </c>
      <c r="K334" s="35"/>
      <c r="L334" s="35"/>
      <c r="M334" s="35"/>
      <c r="N334" s="35" t="s">
        <v>200</v>
      </c>
      <c r="X334" s="159"/>
      <c r="AC334" s="35" t="s">
        <v>197</v>
      </c>
      <c r="AD334" s="35" t="s">
        <v>198</v>
      </c>
      <c r="AE334" s="35"/>
      <c r="AF334" s="35"/>
      <c r="AG334" s="35" t="s">
        <v>199</v>
      </c>
      <c r="AH334" s="35"/>
      <c r="AI334" s="35"/>
      <c r="AJ334" s="35"/>
      <c r="AK334" s="35" t="s">
        <v>200</v>
      </c>
    </row>
    <row r="335" spans="4:47" ht="15" customHeight="1" x14ac:dyDescent="0.3">
      <c r="E335" s="46" t="str">
        <f>IF(G332="","",IF(N335&gt;0,IF(N335&lt;=G332,"X",""),""))</f>
        <v/>
      </c>
      <c r="F335" s="317" t="str">
        <f>IF($F$26="","",$F$26)</f>
        <v>Grocery Stores</v>
      </c>
      <c r="G335" s="646"/>
      <c r="H335" s="647"/>
      <c r="I335" s="648"/>
      <c r="J335" s="646"/>
      <c r="K335" s="647"/>
      <c r="L335" s="647"/>
      <c r="M335" s="648"/>
      <c r="N335" s="122"/>
      <c r="X335" s="159"/>
      <c r="AB335" s="46" t="str">
        <f>IF(AD332="","",IF(AK335&gt;0,IF(AK335&lt;=AD332,"X",""),""))</f>
        <v/>
      </c>
      <c r="AC335" s="317" t="str">
        <f>IF($F$26="","",$F$26)</f>
        <v>Grocery Stores</v>
      </c>
      <c r="AD335" s="646"/>
      <c r="AE335" s="647"/>
      <c r="AF335" s="648"/>
      <c r="AG335" s="646"/>
      <c r="AH335" s="647"/>
      <c r="AI335" s="647"/>
      <c r="AJ335" s="648"/>
      <c r="AK335" s="122"/>
    </row>
    <row r="336" spans="4:47" ht="15" customHeight="1" x14ac:dyDescent="0.3">
      <c r="E336" s="46" t="str">
        <f>IF(G332="","",IF(N336&gt;0,IF(N336&lt;=G332,"X",""),""))</f>
        <v/>
      </c>
      <c r="F336" s="317" t="str">
        <f>IF($F$27="","",$F$27)</f>
        <v>Education</v>
      </c>
      <c r="G336" s="646"/>
      <c r="H336" s="647"/>
      <c r="I336" s="648"/>
      <c r="J336" s="646"/>
      <c r="K336" s="647"/>
      <c r="L336" s="647"/>
      <c r="M336" s="648"/>
      <c r="N336" s="122"/>
      <c r="X336" s="159"/>
      <c r="AB336" s="46" t="str">
        <f>IF(AD332="","",IF(AK336&gt;0,IF(AK336&lt;=AD332,"X",""),""))</f>
        <v/>
      </c>
      <c r="AC336" s="317" t="str">
        <f>IF($F$27="","",$F$27)</f>
        <v>Education</v>
      </c>
      <c r="AD336" s="646"/>
      <c r="AE336" s="647"/>
      <c r="AF336" s="648"/>
      <c r="AG336" s="646"/>
      <c r="AH336" s="647"/>
      <c r="AI336" s="647"/>
      <c r="AJ336" s="648"/>
      <c r="AK336" s="122"/>
    </row>
    <row r="337" spans="4:47" ht="15" customHeight="1" x14ac:dyDescent="0.3">
      <c r="E337" s="46" t="str">
        <f>IF(G332="","",IF(N337&gt;0,IF(N337&lt;=G332,"X",""),""))</f>
        <v/>
      </c>
      <c r="F337" s="317" t="str">
        <f>IF($F$28="","",$F$28)</f>
        <v>Recreation</v>
      </c>
      <c r="G337" s="646"/>
      <c r="H337" s="647"/>
      <c r="I337" s="648"/>
      <c r="J337" s="646"/>
      <c r="K337" s="647"/>
      <c r="L337" s="647"/>
      <c r="M337" s="648"/>
      <c r="N337" s="122"/>
      <c r="X337" s="159"/>
      <c r="AB337" s="46" t="str">
        <f>IF(AD332="","",IF(AK337&gt;0,IF(AK337&lt;=AD332,"X",""),""))</f>
        <v/>
      </c>
      <c r="AC337" s="317" t="str">
        <f>IF($F$28="","",$F$28)</f>
        <v>Recreation</v>
      </c>
      <c r="AD337" s="646"/>
      <c r="AE337" s="647"/>
      <c r="AF337" s="648"/>
      <c r="AG337" s="646"/>
      <c r="AH337" s="647"/>
      <c r="AI337" s="647"/>
      <c r="AJ337" s="648"/>
      <c r="AK337" s="122"/>
    </row>
    <row r="338" spans="4:47" ht="15" customHeight="1" x14ac:dyDescent="0.3">
      <c r="E338" s="46" t="str">
        <f>IF(G332="","",IF(N338&gt;0,IF(N338&lt;=G332,"X",""),""))</f>
        <v/>
      </c>
      <c r="F338" s="317" t="str">
        <f>IF($F$29="","",$F$29)</f>
        <v>Health Services</v>
      </c>
      <c r="G338" s="646"/>
      <c r="H338" s="647"/>
      <c r="I338" s="648"/>
      <c r="J338" s="646"/>
      <c r="K338" s="647"/>
      <c r="L338" s="647"/>
      <c r="M338" s="648"/>
      <c r="N338" s="122"/>
      <c r="X338" s="159"/>
      <c r="AB338" s="46" t="str">
        <f>IF(AD332="","",IF(AK338&gt;0,IF(AK338&lt;=AD332,"X",""),""))</f>
        <v/>
      </c>
      <c r="AC338" s="317" t="str">
        <f>IF($F$29="","",$F$29)</f>
        <v>Health Services</v>
      </c>
      <c r="AD338" s="646"/>
      <c r="AE338" s="647"/>
      <c r="AF338" s="648"/>
      <c r="AG338" s="646"/>
      <c r="AH338" s="647"/>
      <c r="AI338" s="647"/>
      <c r="AJ338" s="648"/>
      <c r="AK338" s="122"/>
    </row>
    <row r="339" spans="4:47" ht="15" customHeight="1" x14ac:dyDescent="0.3">
      <c r="E339" s="46" t="str">
        <f>IF(G332="","",IF(N339&gt;0,IF(N339&lt;=G332,"X",""),""))</f>
        <v/>
      </c>
      <c r="F339" s="317" t="str">
        <f>IF($F$30="","",$F$30)</f>
        <v>Social Services</v>
      </c>
      <c r="G339" s="646"/>
      <c r="H339" s="647"/>
      <c r="I339" s="648"/>
      <c r="J339" s="646"/>
      <c r="K339" s="647"/>
      <c r="L339" s="647"/>
      <c r="M339" s="648"/>
      <c r="N339" s="122"/>
      <c r="X339" s="159"/>
      <c r="AB339" s="46" t="str">
        <f>IF(AD332="","",IF(AK339&gt;0,IF(AK339&lt;=AD332,"X",""),""))</f>
        <v/>
      </c>
      <c r="AC339" s="317" t="str">
        <f>IF($F$30="","",$F$30)</f>
        <v>Social Services</v>
      </c>
      <c r="AD339" s="646"/>
      <c r="AE339" s="647"/>
      <c r="AF339" s="648"/>
      <c r="AG339" s="646"/>
      <c r="AH339" s="647"/>
      <c r="AI339" s="647"/>
      <c r="AJ339" s="648"/>
      <c r="AK339" s="122"/>
    </row>
    <row r="340" spans="4:47" ht="15" customHeight="1" x14ac:dyDescent="0.3">
      <c r="E340" s="46" t="str">
        <f>IF(G332="","",IF(N340&gt;0,IF(N340&lt;=G332,"X",""),""))</f>
        <v/>
      </c>
      <c r="F340" s="317" t="str">
        <f>IF($F$31="","",$F$31)</f>
        <v/>
      </c>
      <c r="G340" s="646"/>
      <c r="H340" s="647"/>
      <c r="I340" s="648"/>
      <c r="J340" s="646"/>
      <c r="K340" s="647"/>
      <c r="L340" s="647"/>
      <c r="M340" s="648"/>
      <c r="N340" s="122"/>
      <c r="X340" s="159"/>
      <c r="AB340" s="46" t="str">
        <f>IF(AD332="","",IF(AK340&gt;0,IF(AK340&lt;=AD332,"X",""),""))</f>
        <v/>
      </c>
      <c r="AC340" s="317" t="str">
        <f>IF($F$31="","",$F$31)</f>
        <v/>
      </c>
      <c r="AD340" s="646"/>
      <c r="AE340" s="647"/>
      <c r="AF340" s="648"/>
      <c r="AG340" s="646"/>
      <c r="AH340" s="647"/>
      <c r="AI340" s="647"/>
      <c r="AJ340" s="648"/>
      <c r="AK340" s="122"/>
    </row>
    <row r="341" spans="4:47" ht="15" customHeight="1" x14ac:dyDescent="0.3">
      <c r="E341" s="46" t="str">
        <f>IF(G332="","",IF(N341&gt;0,IF(N341&lt;=G332,"X",""),""))</f>
        <v/>
      </c>
      <c r="F341" s="317" t="str">
        <f>IF($F$32="","",$F$32)</f>
        <v/>
      </c>
      <c r="G341" s="646"/>
      <c r="H341" s="647"/>
      <c r="I341" s="648"/>
      <c r="J341" s="646"/>
      <c r="K341" s="647"/>
      <c r="L341" s="647"/>
      <c r="M341" s="648"/>
      <c r="N341" s="122"/>
      <c r="X341" s="159"/>
      <c r="AB341" s="46" t="str">
        <f>IF(AD332="","",IF(AK341&gt;0,IF(AK341&lt;=AD332,"X",""),""))</f>
        <v/>
      </c>
      <c r="AC341" s="317" t="str">
        <f>IF($F$32="","",$F$32)</f>
        <v/>
      </c>
      <c r="AD341" s="646"/>
      <c r="AE341" s="647"/>
      <c r="AF341" s="648"/>
      <c r="AG341" s="646"/>
      <c r="AH341" s="647"/>
      <c r="AI341" s="647"/>
      <c r="AJ341" s="648"/>
      <c r="AK341" s="122"/>
    </row>
    <row r="342" spans="4:47" ht="15" customHeight="1" x14ac:dyDescent="0.3">
      <c r="E342" s="46" t="str">
        <f>IF(G332="","",IF(N342&gt;0,IF(N342&lt;=G332,"X",""),""))</f>
        <v/>
      </c>
      <c r="F342" s="317" t="str">
        <f>IF($F$33="","",$F$33)</f>
        <v/>
      </c>
      <c r="G342" s="646"/>
      <c r="H342" s="647"/>
      <c r="I342" s="648"/>
      <c r="J342" s="646"/>
      <c r="K342" s="647"/>
      <c r="L342" s="647"/>
      <c r="M342" s="648"/>
      <c r="N342" s="122"/>
      <c r="X342" s="159"/>
      <c r="AB342" s="46" t="str">
        <f>IF(AD332="","",IF(AK342&gt;0,IF(AK342&lt;=AD332,"X",""),""))</f>
        <v/>
      </c>
      <c r="AC342" s="317" t="str">
        <f>IF($F$33="","",$F$33)</f>
        <v/>
      </c>
      <c r="AD342" s="646"/>
      <c r="AE342" s="647"/>
      <c r="AF342" s="648"/>
      <c r="AG342" s="646"/>
      <c r="AH342" s="647"/>
      <c r="AI342" s="647"/>
      <c r="AJ342" s="648"/>
      <c r="AK342" s="122"/>
    </row>
    <row r="343" spans="4:47" ht="17.25" thickBot="1" x14ac:dyDescent="0.35">
      <c r="D343" s="40"/>
      <c r="E343" s="40"/>
      <c r="F343" s="40"/>
      <c r="G343" s="40"/>
      <c r="H343" s="40"/>
      <c r="I343" s="40"/>
      <c r="J343" s="40"/>
      <c r="K343" s="40"/>
      <c r="L343" s="40"/>
      <c r="M343" s="40"/>
      <c r="N343" s="40"/>
      <c r="X343" s="159"/>
      <c r="AA343" s="40"/>
      <c r="AB343" s="40"/>
      <c r="AC343" s="40"/>
      <c r="AD343" s="40"/>
      <c r="AE343" s="40"/>
      <c r="AF343" s="40"/>
      <c r="AG343" s="40"/>
      <c r="AH343" s="40"/>
      <c r="AI343" s="40"/>
      <c r="AJ343" s="40"/>
      <c r="AK343" s="40"/>
    </row>
    <row r="344" spans="4:47" x14ac:dyDescent="0.3">
      <c r="D344" s="645"/>
      <c r="E344" s="645"/>
      <c r="F344" s="645"/>
      <c r="G344" s="645"/>
      <c r="H344" s="645"/>
      <c r="I344" s="645"/>
      <c r="J344" s="645"/>
      <c r="K344" s="645"/>
      <c r="L344" s="645"/>
      <c r="M344" s="645"/>
      <c r="N344" s="645"/>
      <c r="X344" s="159"/>
      <c r="AA344" s="645"/>
      <c r="AB344" s="645"/>
      <c r="AC344" s="645"/>
      <c r="AD344" s="645"/>
      <c r="AE344" s="645"/>
      <c r="AF344" s="645"/>
      <c r="AG344" s="645"/>
      <c r="AH344" s="645"/>
      <c r="AI344" s="645"/>
      <c r="AJ344" s="645"/>
      <c r="AK344" s="645"/>
    </row>
    <row r="345" spans="4:47" x14ac:dyDescent="0.3">
      <c r="E345" s="35" t="s">
        <v>194</v>
      </c>
      <c r="F345" s="41">
        <f>F331+1</f>
        <v>23</v>
      </c>
      <c r="G345" s="35" t="s">
        <v>195</v>
      </c>
      <c r="H345" s="35"/>
      <c r="I345" s="35"/>
      <c r="J345" s="326" t="s">
        <v>457</v>
      </c>
      <c r="K345" s="324"/>
      <c r="X345" s="159"/>
      <c r="AB345" s="35" t="s">
        <v>194</v>
      </c>
      <c r="AC345" s="41">
        <f>AC331+1</f>
        <v>23</v>
      </c>
      <c r="AD345" s="35" t="s">
        <v>195</v>
      </c>
      <c r="AE345" s="35"/>
      <c r="AF345" s="35"/>
      <c r="AG345" s="326" t="s">
        <v>457</v>
      </c>
      <c r="AH345" s="324"/>
    </row>
    <row r="346" spans="4:47" x14ac:dyDescent="0.3">
      <c r="E346" s="35" t="s">
        <v>196</v>
      </c>
      <c r="F346" s="267"/>
      <c r="G346" s="43" t="str">
        <f>IF(F346=O$4,P$4,IF(F346=O$5,P$5,IF(F346=O$6,P$6,IF(F346=O$7,P$7,IF(F346=O$8,P$8,"")))))</f>
        <v/>
      </c>
      <c r="H346" s="43"/>
      <c r="I346" s="43"/>
      <c r="J346" s="326" t="s">
        <v>458</v>
      </c>
      <c r="K346" s="324"/>
      <c r="L346" s="44"/>
      <c r="M346" s="44"/>
      <c r="N346" s="44"/>
      <c r="O346" s="113">
        <f>IF(F346="",0,1)</f>
        <v>0</v>
      </c>
      <c r="P346" s="113">
        <f>IF(E349="",0,1)</f>
        <v>0</v>
      </c>
      <c r="Q346" s="113">
        <f>IF(E350="",0,1)</f>
        <v>0</v>
      </c>
      <c r="R346" s="113">
        <f>IF(E351="",0,1)</f>
        <v>0</v>
      </c>
      <c r="S346" s="113">
        <f>IF(E352="",0,1)</f>
        <v>0</v>
      </c>
      <c r="T346" s="113">
        <f>IF(E353="",0,1)</f>
        <v>0</v>
      </c>
      <c r="U346" s="113">
        <f>IF(E354="",0,1)</f>
        <v>0</v>
      </c>
      <c r="V346" s="113">
        <f>IF(E355="",0,1)</f>
        <v>0</v>
      </c>
      <c r="W346" s="113">
        <f>IF(E356="",0,1)</f>
        <v>0</v>
      </c>
      <c r="X346" s="159"/>
      <c r="AB346" s="35" t="s">
        <v>196</v>
      </c>
      <c r="AC346" s="267"/>
      <c r="AD346" s="43" t="str">
        <f>IF(AC346=AL$4,AM$4,IF(AC346=AL$5,AM$5,IF(AC346=AL$6,AM$6,IF(AC346=AL$7,AM$7,IF(AC346=AL$8,AM$8,"")))))</f>
        <v/>
      </c>
      <c r="AE346" s="43"/>
      <c r="AF346" s="43"/>
      <c r="AG346" s="326" t="s">
        <v>458</v>
      </c>
      <c r="AH346" s="324"/>
      <c r="AI346" s="44"/>
      <c r="AJ346" s="44"/>
      <c r="AK346" s="44"/>
      <c r="AL346" s="113">
        <f>IF(AC346="",0,1)</f>
        <v>0</v>
      </c>
      <c r="AM346" s="113">
        <f>IF(AB349="",0,1)</f>
        <v>0</v>
      </c>
      <c r="AN346" s="113">
        <f>IF(AB350="",0,1)</f>
        <v>0</v>
      </c>
      <c r="AO346" s="113">
        <f>IF(AB351="",0,1)</f>
        <v>0</v>
      </c>
      <c r="AP346" s="113">
        <f>IF(AB352="",0,1)</f>
        <v>0</v>
      </c>
      <c r="AQ346" s="113">
        <f>IF(AB353="",0,1)</f>
        <v>0</v>
      </c>
      <c r="AR346" s="113">
        <f>IF(AB354="",0,1)</f>
        <v>0</v>
      </c>
      <c r="AS346" s="113">
        <f>IF(AB355="",0,1)</f>
        <v>0</v>
      </c>
      <c r="AT346" s="113">
        <f>IF(AB356="",0,1)</f>
        <v>0</v>
      </c>
      <c r="AU346" s="113">
        <f>IF(AB356="",0,1)</f>
        <v>0</v>
      </c>
    </row>
    <row r="347" spans="4:47" x14ac:dyDescent="0.3">
      <c r="G347" s="82"/>
      <c r="H347" s="82"/>
      <c r="I347" s="82"/>
      <c r="J347" s="82"/>
      <c r="K347" s="82"/>
      <c r="L347" s="82"/>
      <c r="M347" s="82"/>
      <c r="N347" s="82"/>
      <c r="X347" s="159"/>
      <c r="AD347" s="318"/>
      <c r="AE347" s="318"/>
      <c r="AF347" s="318"/>
      <c r="AG347" s="318"/>
      <c r="AH347" s="318"/>
      <c r="AI347" s="318"/>
      <c r="AJ347" s="318"/>
      <c r="AK347" s="318"/>
    </row>
    <row r="348" spans="4:47" x14ac:dyDescent="0.3">
      <c r="F348" s="35" t="s">
        <v>197</v>
      </c>
      <c r="G348" s="35" t="s">
        <v>198</v>
      </c>
      <c r="H348" s="35"/>
      <c r="I348" s="35"/>
      <c r="J348" s="35" t="s">
        <v>199</v>
      </c>
      <c r="K348" s="35"/>
      <c r="L348" s="35"/>
      <c r="M348" s="35"/>
      <c r="N348" s="35" t="s">
        <v>200</v>
      </c>
      <c r="X348" s="159"/>
      <c r="AC348" s="35" t="s">
        <v>197</v>
      </c>
      <c r="AD348" s="35" t="s">
        <v>198</v>
      </c>
      <c r="AE348" s="35"/>
      <c r="AF348" s="35"/>
      <c r="AG348" s="35" t="s">
        <v>199</v>
      </c>
      <c r="AH348" s="35"/>
      <c r="AI348" s="35"/>
      <c r="AJ348" s="35"/>
      <c r="AK348" s="35" t="s">
        <v>200</v>
      </c>
    </row>
    <row r="349" spans="4:47" ht="15" customHeight="1" x14ac:dyDescent="0.3">
      <c r="E349" s="46" t="str">
        <f>IF(G346="","",IF(N349&gt;0,IF(N349&lt;=G346,"X",""),""))</f>
        <v/>
      </c>
      <c r="F349" s="317" t="str">
        <f>IF($F$26="","",$F$26)</f>
        <v>Grocery Stores</v>
      </c>
      <c r="G349" s="646"/>
      <c r="H349" s="647"/>
      <c r="I349" s="648"/>
      <c r="J349" s="646"/>
      <c r="K349" s="647"/>
      <c r="L349" s="647"/>
      <c r="M349" s="648"/>
      <c r="N349" s="122"/>
      <c r="X349" s="159"/>
      <c r="AB349" s="46" t="str">
        <f>IF(AD346="","",IF(AK349&gt;0,IF(AK349&lt;=AD346,"X",""),""))</f>
        <v/>
      </c>
      <c r="AC349" s="317" t="str">
        <f>IF($F$26="","",$F$26)</f>
        <v>Grocery Stores</v>
      </c>
      <c r="AD349" s="646"/>
      <c r="AE349" s="647"/>
      <c r="AF349" s="648"/>
      <c r="AG349" s="646"/>
      <c r="AH349" s="647"/>
      <c r="AI349" s="647"/>
      <c r="AJ349" s="648"/>
      <c r="AK349" s="122"/>
    </row>
    <row r="350" spans="4:47" ht="15" customHeight="1" x14ac:dyDescent="0.3">
      <c r="E350" s="46" t="str">
        <f>IF(G346="","",IF(N350&gt;0,IF(N350&lt;=G346,"X",""),""))</f>
        <v/>
      </c>
      <c r="F350" s="317" t="str">
        <f>IF($F$27="","",$F$27)</f>
        <v>Education</v>
      </c>
      <c r="G350" s="646"/>
      <c r="H350" s="647"/>
      <c r="I350" s="648"/>
      <c r="J350" s="646"/>
      <c r="K350" s="647"/>
      <c r="L350" s="647"/>
      <c r="M350" s="648"/>
      <c r="N350" s="122"/>
      <c r="X350" s="159"/>
      <c r="AB350" s="46" t="str">
        <f>IF(AD346="","",IF(AK350&gt;0,IF(AK350&lt;=AD346,"X",""),""))</f>
        <v/>
      </c>
      <c r="AC350" s="317" t="str">
        <f>IF($F$27="","",$F$27)</f>
        <v>Education</v>
      </c>
      <c r="AD350" s="646"/>
      <c r="AE350" s="647"/>
      <c r="AF350" s="648"/>
      <c r="AG350" s="646"/>
      <c r="AH350" s="647"/>
      <c r="AI350" s="647"/>
      <c r="AJ350" s="648"/>
      <c r="AK350" s="122"/>
    </row>
    <row r="351" spans="4:47" ht="15" customHeight="1" x14ac:dyDescent="0.3">
      <c r="E351" s="46" t="str">
        <f>IF(G346="","",IF(N351&gt;0,IF(N351&lt;=G346,"X",""),""))</f>
        <v/>
      </c>
      <c r="F351" s="317" t="str">
        <f>IF($F$28="","",$F$28)</f>
        <v>Recreation</v>
      </c>
      <c r="G351" s="646"/>
      <c r="H351" s="647"/>
      <c r="I351" s="648"/>
      <c r="J351" s="646"/>
      <c r="K351" s="647"/>
      <c r="L351" s="647"/>
      <c r="M351" s="648"/>
      <c r="N351" s="122"/>
      <c r="X351" s="159"/>
      <c r="AB351" s="46" t="str">
        <f>IF(AD346="","",IF(AK351&gt;0,IF(AK351&lt;=AD346,"X",""),""))</f>
        <v/>
      </c>
      <c r="AC351" s="317" t="str">
        <f>IF($F$28="","",$F$28)</f>
        <v>Recreation</v>
      </c>
      <c r="AD351" s="646"/>
      <c r="AE351" s="647"/>
      <c r="AF351" s="648"/>
      <c r="AG351" s="646"/>
      <c r="AH351" s="647"/>
      <c r="AI351" s="647"/>
      <c r="AJ351" s="648"/>
      <c r="AK351" s="122"/>
    </row>
    <row r="352" spans="4:47" ht="15" customHeight="1" x14ac:dyDescent="0.3">
      <c r="E352" s="46" t="str">
        <f>IF(G346="","",IF(N352&gt;0,IF(N352&lt;=G346,"X",""),""))</f>
        <v/>
      </c>
      <c r="F352" s="317" t="str">
        <f>IF($F$29="","",$F$29)</f>
        <v>Health Services</v>
      </c>
      <c r="G352" s="646"/>
      <c r="H352" s="647"/>
      <c r="I352" s="648"/>
      <c r="J352" s="646"/>
      <c r="K352" s="647"/>
      <c r="L352" s="647"/>
      <c r="M352" s="648"/>
      <c r="N352" s="122"/>
      <c r="X352" s="159"/>
      <c r="AB352" s="46" t="str">
        <f>IF(AD346="","",IF(AK352&gt;0,IF(AK352&lt;=AD346,"X",""),""))</f>
        <v/>
      </c>
      <c r="AC352" s="317" t="str">
        <f>IF($F$29="","",$F$29)</f>
        <v>Health Services</v>
      </c>
      <c r="AD352" s="646"/>
      <c r="AE352" s="647"/>
      <c r="AF352" s="648"/>
      <c r="AG352" s="646"/>
      <c r="AH352" s="647"/>
      <c r="AI352" s="647"/>
      <c r="AJ352" s="648"/>
      <c r="AK352" s="122"/>
    </row>
    <row r="353" spans="4:47" ht="15" customHeight="1" x14ac:dyDescent="0.3">
      <c r="E353" s="46" t="str">
        <f>IF(G346="","",IF(N353&gt;0,IF(N353&lt;=G346,"X",""),""))</f>
        <v/>
      </c>
      <c r="F353" s="317" t="str">
        <f>IF($F$30="","",$F$30)</f>
        <v>Social Services</v>
      </c>
      <c r="G353" s="646"/>
      <c r="H353" s="647"/>
      <c r="I353" s="648"/>
      <c r="J353" s="646"/>
      <c r="K353" s="647"/>
      <c r="L353" s="647"/>
      <c r="M353" s="648"/>
      <c r="N353" s="122"/>
      <c r="X353" s="159"/>
      <c r="AB353" s="46" t="str">
        <f>IF(AD346="","",IF(AK353&gt;0,IF(AK353&lt;=AD346,"X",""),""))</f>
        <v/>
      </c>
      <c r="AC353" s="317" t="str">
        <f>IF($F$30="","",$F$30)</f>
        <v>Social Services</v>
      </c>
      <c r="AD353" s="646"/>
      <c r="AE353" s="647"/>
      <c r="AF353" s="648"/>
      <c r="AG353" s="646"/>
      <c r="AH353" s="647"/>
      <c r="AI353" s="647"/>
      <c r="AJ353" s="648"/>
      <c r="AK353" s="122"/>
    </row>
    <row r="354" spans="4:47" ht="15" customHeight="1" x14ac:dyDescent="0.3">
      <c r="E354" s="46" t="str">
        <f>IF(G346="","",IF(N354&gt;0,IF(N354&lt;=G346,"X",""),""))</f>
        <v/>
      </c>
      <c r="F354" s="317" t="str">
        <f>IF($F$31="","",$F$31)</f>
        <v/>
      </c>
      <c r="G354" s="646"/>
      <c r="H354" s="647"/>
      <c r="I354" s="648"/>
      <c r="J354" s="646"/>
      <c r="K354" s="647"/>
      <c r="L354" s="647"/>
      <c r="M354" s="648"/>
      <c r="N354" s="122"/>
      <c r="X354" s="159"/>
      <c r="AB354" s="46" t="str">
        <f>IF(AD346="","",IF(AK354&gt;0,IF(AK354&lt;=AD346,"X",""),""))</f>
        <v/>
      </c>
      <c r="AC354" s="317" t="str">
        <f>IF($F$31="","",$F$31)</f>
        <v/>
      </c>
      <c r="AD354" s="646"/>
      <c r="AE354" s="647"/>
      <c r="AF354" s="648"/>
      <c r="AG354" s="646"/>
      <c r="AH354" s="647"/>
      <c r="AI354" s="647"/>
      <c r="AJ354" s="648"/>
      <c r="AK354" s="122"/>
    </row>
    <row r="355" spans="4:47" ht="15" customHeight="1" x14ac:dyDescent="0.3">
      <c r="E355" s="46" t="str">
        <f>IF(G346="","",IF(N355&gt;0,IF(N355&lt;=G346,"X",""),""))</f>
        <v/>
      </c>
      <c r="F355" s="317" t="str">
        <f>IF($F$32="","",$F$32)</f>
        <v/>
      </c>
      <c r="G355" s="646"/>
      <c r="H355" s="647"/>
      <c r="I355" s="648"/>
      <c r="J355" s="646"/>
      <c r="K355" s="647"/>
      <c r="L355" s="647"/>
      <c r="M355" s="648"/>
      <c r="N355" s="122"/>
      <c r="X355" s="159"/>
      <c r="AB355" s="46" t="str">
        <f>IF(AD346="","",IF(AK355&gt;0,IF(AK355&lt;=AD346,"X",""),""))</f>
        <v/>
      </c>
      <c r="AC355" s="317" t="str">
        <f>IF($F$32="","",$F$32)</f>
        <v/>
      </c>
      <c r="AD355" s="646"/>
      <c r="AE355" s="647"/>
      <c r="AF355" s="648"/>
      <c r="AG355" s="646"/>
      <c r="AH355" s="647"/>
      <c r="AI355" s="647"/>
      <c r="AJ355" s="648"/>
      <c r="AK355" s="122"/>
    </row>
    <row r="356" spans="4:47" ht="15" customHeight="1" x14ac:dyDescent="0.3">
      <c r="E356" s="46" t="str">
        <f>IF(G346="","",IF(N356&gt;0,IF(N356&lt;=G346,"X",""),""))</f>
        <v/>
      </c>
      <c r="F356" s="317" t="str">
        <f>IF($F$33="","",$F$33)</f>
        <v/>
      </c>
      <c r="G356" s="646"/>
      <c r="H356" s="647"/>
      <c r="I356" s="648"/>
      <c r="J356" s="646"/>
      <c r="K356" s="647"/>
      <c r="L356" s="647"/>
      <c r="M356" s="648"/>
      <c r="N356" s="122"/>
      <c r="X356" s="159"/>
      <c r="AB356" s="46" t="str">
        <f>IF(AD346="","",IF(AK356&gt;0,IF(AK356&lt;=AD346,"X",""),""))</f>
        <v/>
      </c>
      <c r="AC356" s="317" t="str">
        <f>IF($F$33="","",$F$33)</f>
        <v/>
      </c>
      <c r="AD356" s="646"/>
      <c r="AE356" s="647"/>
      <c r="AF356" s="648"/>
      <c r="AG356" s="646"/>
      <c r="AH356" s="647"/>
      <c r="AI356" s="647"/>
      <c r="AJ356" s="648"/>
      <c r="AK356" s="122"/>
    </row>
    <row r="357" spans="4:47" ht="17.25" thickBot="1" x14ac:dyDescent="0.35">
      <c r="D357" s="40"/>
      <c r="E357" s="40"/>
      <c r="F357" s="40"/>
      <c r="G357" s="40"/>
      <c r="H357" s="40"/>
      <c r="I357" s="40"/>
      <c r="J357" s="40"/>
      <c r="K357" s="40"/>
      <c r="L357" s="40"/>
      <c r="M357" s="40"/>
      <c r="N357" s="40"/>
      <c r="X357" s="159"/>
      <c r="AA357" s="40"/>
      <c r="AB357" s="40"/>
      <c r="AC357" s="40"/>
      <c r="AD357" s="40"/>
      <c r="AE357" s="40"/>
      <c r="AF357" s="40"/>
      <c r="AG357" s="40"/>
      <c r="AH357" s="40"/>
      <c r="AI357" s="40"/>
      <c r="AJ357" s="40"/>
      <c r="AK357" s="40"/>
    </row>
    <row r="358" spans="4:47" x14ac:dyDescent="0.3">
      <c r="D358" s="645"/>
      <c r="E358" s="645"/>
      <c r="F358" s="645"/>
      <c r="G358" s="645"/>
      <c r="H358" s="645"/>
      <c r="I358" s="645"/>
      <c r="J358" s="645"/>
      <c r="K358" s="645"/>
      <c r="L358" s="645"/>
      <c r="M358" s="645"/>
      <c r="N358" s="645"/>
      <c r="X358" s="159"/>
      <c r="AA358" s="645"/>
      <c r="AB358" s="645"/>
      <c r="AC358" s="645"/>
      <c r="AD358" s="645"/>
      <c r="AE358" s="645"/>
      <c r="AF358" s="645"/>
      <c r="AG358" s="645"/>
      <c r="AH358" s="645"/>
      <c r="AI358" s="645"/>
      <c r="AJ358" s="645"/>
      <c r="AK358" s="645"/>
    </row>
    <row r="359" spans="4:47" x14ac:dyDescent="0.3">
      <c r="E359" s="35" t="s">
        <v>194</v>
      </c>
      <c r="F359" s="41">
        <f>F345+1</f>
        <v>24</v>
      </c>
      <c r="G359" s="35" t="s">
        <v>195</v>
      </c>
      <c r="H359" s="35"/>
      <c r="I359" s="35"/>
      <c r="J359" s="326" t="s">
        <v>457</v>
      </c>
      <c r="K359" s="324"/>
      <c r="X359" s="159"/>
      <c r="AB359" s="35" t="s">
        <v>194</v>
      </c>
      <c r="AC359" s="41">
        <f>AC345+1</f>
        <v>24</v>
      </c>
      <c r="AD359" s="35" t="s">
        <v>195</v>
      </c>
      <c r="AE359" s="35"/>
      <c r="AF359" s="35"/>
      <c r="AG359" s="326" t="s">
        <v>457</v>
      </c>
      <c r="AH359" s="324"/>
    </row>
    <row r="360" spans="4:47" x14ac:dyDescent="0.3">
      <c r="E360" s="35" t="s">
        <v>196</v>
      </c>
      <c r="F360" s="267"/>
      <c r="G360" s="43" t="str">
        <f>IF(F360=O$4,P$4,IF(F360=O$5,P$5,IF(F360=O$6,P$6,IF(F360=O$7,P$7,IF(F360=O$8,P$8,"")))))</f>
        <v/>
      </c>
      <c r="H360" s="43"/>
      <c r="I360" s="43"/>
      <c r="J360" s="326" t="s">
        <v>458</v>
      </c>
      <c r="K360" s="324"/>
      <c r="L360" s="44"/>
      <c r="M360" s="44"/>
      <c r="N360" s="44"/>
      <c r="O360" s="113">
        <f>IF(F360="",0,1)</f>
        <v>0</v>
      </c>
      <c r="P360" s="113">
        <f>IF(E363="",0,1)</f>
        <v>0</v>
      </c>
      <c r="Q360" s="113">
        <f>IF(E364="",0,1)</f>
        <v>0</v>
      </c>
      <c r="R360" s="113">
        <f>IF(E365="",0,1)</f>
        <v>0</v>
      </c>
      <c r="S360" s="113">
        <f>IF(E366="",0,1)</f>
        <v>0</v>
      </c>
      <c r="T360" s="113">
        <f>IF(E367="",0,1)</f>
        <v>0</v>
      </c>
      <c r="U360" s="113">
        <f>IF(E368="",0,1)</f>
        <v>0</v>
      </c>
      <c r="V360" s="113">
        <f>IF(E369="",0,1)</f>
        <v>0</v>
      </c>
      <c r="W360" s="113">
        <f>IF(E370="",0,1)</f>
        <v>0</v>
      </c>
      <c r="X360" s="159"/>
      <c r="AB360" s="35" t="s">
        <v>196</v>
      </c>
      <c r="AC360" s="267"/>
      <c r="AD360" s="43" t="str">
        <f>IF(AC360=AL$4,AM$4,IF(AC360=AL$5,AM$5,IF(AC360=AL$6,AM$6,IF(AC360=AL$7,AM$7,IF(AC360=AL$8,AM$8,"")))))</f>
        <v/>
      </c>
      <c r="AE360" s="43"/>
      <c r="AF360" s="43"/>
      <c r="AG360" s="326" t="s">
        <v>458</v>
      </c>
      <c r="AH360" s="324"/>
      <c r="AI360" s="44"/>
      <c r="AJ360" s="44"/>
      <c r="AK360" s="44"/>
      <c r="AL360" s="113">
        <f>IF(AC360="",0,1)</f>
        <v>0</v>
      </c>
      <c r="AM360" s="113">
        <f>IF(AB363="",0,1)</f>
        <v>0</v>
      </c>
      <c r="AN360" s="113">
        <f>IF(AB364="",0,1)</f>
        <v>0</v>
      </c>
      <c r="AO360" s="113">
        <f>IF(AB365="",0,1)</f>
        <v>0</v>
      </c>
      <c r="AP360" s="113">
        <f>IF(AB366="",0,1)</f>
        <v>0</v>
      </c>
      <c r="AQ360" s="113">
        <f>IF(AB367="",0,1)</f>
        <v>0</v>
      </c>
      <c r="AR360" s="113">
        <f>IF(AB368="",0,1)</f>
        <v>0</v>
      </c>
      <c r="AS360" s="113">
        <f>IF(AB369="",0,1)</f>
        <v>0</v>
      </c>
      <c r="AT360" s="113">
        <f>IF(AB370="",0,1)</f>
        <v>0</v>
      </c>
      <c r="AU360" s="113">
        <f>IF(AB370="",0,1)</f>
        <v>0</v>
      </c>
    </row>
    <row r="361" spans="4:47" x14ac:dyDescent="0.3">
      <c r="G361" s="82"/>
      <c r="H361" s="82"/>
      <c r="I361" s="82"/>
      <c r="J361" s="82"/>
      <c r="K361" s="82"/>
      <c r="L361" s="82"/>
      <c r="M361" s="82"/>
      <c r="N361" s="82"/>
      <c r="X361" s="159"/>
      <c r="AD361" s="318"/>
      <c r="AE361" s="318"/>
      <c r="AF361" s="318"/>
      <c r="AG361" s="318"/>
      <c r="AH361" s="318"/>
      <c r="AI361" s="318"/>
      <c r="AJ361" s="318"/>
      <c r="AK361" s="318"/>
    </row>
    <row r="362" spans="4:47" x14ac:dyDescent="0.3">
      <c r="F362" s="35" t="s">
        <v>197</v>
      </c>
      <c r="G362" s="35" t="s">
        <v>198</v>
      </c>
      <c r="H362" s="35"/>
      <c r="I362" s="35"/>
      <c r="J362" s="35" t="s">
        <v>199</v>
      </c>
      <c r="K362" s="35"/>
      <c r="L362" s="35"/>
      <c r="M362" s="35"/>
      <c r="N362" s="35" t="s">
        <v>200</v>
      </c>
      <c r="X362" s="159"/>
      <c r="AC362" s="35" t="s">
        <v>197</v>
      </c>
      <c r="AD362" s="35" t="s">
        <v>198</v>
      </c>
      <c r="AE362" s="35"/>
      <c r="AF362" s="35"/>
      <c r="AG362" s="35" t="s">
        <v>199</v>
      </c>
      <c r="AH362" s="35"/>
      <c r="AI362" s="35"/>
      <c r="AJ362" s="35"/>
      <c r="AK362" s="35" t="s">
        <v>200</v>
      </c>
    </row>
    <row r="363" spans="4:47" ht="15" customHeight="1" x14ac:dyDescent="0.3">
      <c r="E363" s="46" t="str">
        <f>IF(G360="","",IF(N363&gt;0,IF(N363&lt;=G360,"X",""),""))</f>
        <v/>
      </c>
      <c r="F363" s="317" t="str">
        <f>IF($F$26="","",$F$26)</f>
        <v>Grocery Stores</v>
      </c>
      <c r="G363" s="646"/>
      <c r="H363" s="647"/>
      <c r="I363" s="648"/>
      <c r="J363" s="646"/>
      <c r="K363" s="647"/>
      <c r="L363" s="647"/>
      <c r="M363" s="648"/>
      <c r="N363" s="122"/>
      <c r="X363" s="159"/>
      <c r="AB363" s="46" t="str">
        <f>IF(AD360="","",IF(AK363&gt;0,IF(AK363&lt;=AD360,"X",""),""))</f>
        <v/>
      </c>
      <c r="AC363" s="317" t="str">
        <f>IF($F$26="","",$F$26)</f>
        <v>Grocery Stores</v>
      </c>
      <c r="AD363" s="646"/>
      <c r="AE363" s="647"/>
      <c r="AF363" s="648"/>
      <c r="AG363" s="646"/>
      <c r="AH363" s="647"/>
      <c r="AI363" s="647"/>
      <c r="AJ363" s="648"/>
      <c r="AK363" s="122"/>
    </row>
    <row r="364" spans="4:47" ht="15" customHeight="1" x14ac:dyDescent="0.3">
      <c r="E364" s="46" t="str">
        <f>IF(G360="","",IF(N364&gt;0,IF(N364&lt;=G360,"X",""),""))</f>
        <v/>
      </c>
      <c r="F364" s="317" t="str">
        <f>IF($F$27="","",$F$27)</f>
        <v>Education</v>
      </c>
      <c r="G364" s="646"/>
      <c r="H364" s="647"/>
      <c r="I364" s="648"/>
      <c r="J364" s="646"/>
      <c r="K364" s="647"/>
      <c r="L364" s="647"/>
      <c r="M364" s="648"/>
      <c r="N364" s="122"/>
      <c r="X364" s="159"/>
      <c r="AB364" s="46" t="str">
        <f>IF(AD360="","",IF(AK364&gt;0,IF(AK364&lt;=AD360,"X",""),""))</f>
        <v/>
      </c>
      <c r="AC364" s="317" t="str">
        <f>IF($F$27="","",$F$27)</f>
        <v>Education</v>
      </c>
      <c r="AD364" s="646"/>
      <c r="AE364" s="647"/>
      <c r="AF364" s="648"/>
      <c r="AG364" s="646"/>
      <c r="AH364" s="647"/>
      <c r="AI364" s="647"/>
      <c r="AJ364" s="648"/>
      <c r="AK364" s="122"/>
    </row>
    <row r="365" spans="4:47" ht="15" customHeight="1" x14ac:dyDescent="0.3">
      <c r="E365" s="46" t="str">
        <f>IF(G360="","",IF(N365&gt;0,IF(N365&lt;=G360,"X",""),""))</f>
        <v/>
      </c>
      <c r="F365" s="317" t="str">
        <f>IF($F$28="","",$F$28)</f>
        <v>Recreation</v>
      </c>
      <c r="G365" s="646"/>
      <c r="H365" s="647"/>
      <c r="I365" s="648"/>
      <c r="J365" s="646"/>
      <c r="K365" s="647"/>
      <c r="L365" s="647"/>
      <c r="M365" s="648"/>
      <c r="N365" s="122"/>
      <c r="X365" s="159"/>
      <c r="AB365" s="46" t="str">
        <f>IF(AD360="","",IF(AK365&gt;0,IF(AK365&lt;=AD360,"X",""),""))</f>
        <v/>
      </c>
      <c r="AC365" s="317" t="str">
        <f>IF($F$28="","",$F$28)</f>
        <v>Recreation</v>
      </c>
      <c r="AD365" s="646"/>
      <c r="AE365" s="647"/>
      <c r="AF365" s="648"/>
      <c r="AG365" s="646"/>
      <c r="AH365" s="647"/>
      <c r="AI365" s="647"/>
      <c r="AJ365" s="648"/>
      <c r="AK365" s="122"/>
    </row>
    <row r="366" spans="4:47" ht="15" customHeight="1" x14ac:dyDescent="0.3">
      <c r="E366" s="46" t="str">
        <f>IF(G360="","",IF(N366&gt;0,IF(N366&lt;=G360,"X",""),""))</f>
        <v/>
      </c>
      <c r="F366" s="317" t="str">
        <f>IF($F$29="","",$F$29)</f>
        <v>Health Services</v>
      </c>
      <c r="G366" s="646"/>
      <c r="H366" s="647"/>
      <c r="I366" s="648"/>
      <c r="J366" s="646"/>
      <c r="K366" s="647"/>
      <c r="L366" s="647"/>
      <c r="M366" s="648"/>
      <c r="N366" s="122"/>
      <c r="X366" s="159"/>
      <c r="AB366" s="46" t="str">
        <f>IF(AD360="","",IF(AK366&gt;0,IF(AK366&lt;=AD360,"X",""),""))</f>
        <v/>
      </c>
      <c r="AC366" s="317" t="str">
        <f>IF($F$29="","",$F$29)</f>
        <v>Health Services</v>
      </c>
      <c r="AD366" s="646"/>
      <c r="AE366" s="647"/>
      <c r="AF366" s="648"/>
      <c r="AG366" s="646"/>
      <c r="AH366" s="647"/>
      <c r="AI366" s="647"/>
      <c r="AJ366" s="648"/>
      <c r="AK366" s="122"/>
    </row>
    <row r="367" spans="4:47" ht="15" customHeight="1" x14ac:dyDescent="0.3">
      <c r="E367" s="46" t="str">
        <f>IF(G360="","",IF(N367&gt;0,IF(N367&lt;=G360,"X",""),""))</f>
        <v/>
      </c>
      <c r="F367" s="317" t="str">
        <f>IF($F$30="","",$F$30)</f>
        <v>Social Services</v>
      </c>
      <c r="G367" s="646"/>
      <c r="H367" s="647"/>
      <c r="I367" s="648"/>
      <c r="J367" s="646"/>
      <c r="K367" s="647"/>
      <c r="L367" s="647"/>
      <c r="M367" s="648"/>
      <c r="N367" s="122"/>
      <c r="X367" s="159"/>
      <c r="AB367" s="46" t="str">
        <f>IF(AD360="","",IF(AK367&gt;0,IF(AK367&lt;=AD360,"X",""),""))</f>
        <v/>
      </c>
      <c r="AC367" s="317" t="str">
        <f>IF($F$30="","",$F$30)</f>
        <v>Social Services</v>
      </c>
      <c r="AD367" s="646"/>
      <c r="AE367" s="647"/>
      <c r="AF367" s="648"/>
      <c r="AG367" s="646"/>
      <c r="AH367" s="647"/>
      <c r="AI367" s="647"/>
      <c r="AJ367" s="648"/>
      <c r="AK367" s="122"/>
    </row>
    <row r="368" spans="4:47" ht="15" customHeight="1" x14ac:dyDescent="0.3">
      <c r="E368" s="46" t="str">
        <f>IF(G360="","",IF(N368&gt;0,IF(N368&lt;=G360,"X",""),""))</f>
        <v/>
      </c>
      <c r="F368" s="317" t="str">
        <f>IF($F$31="","",$F$31)</f>
        <v/>
      </c>
      <c r="G368" s="646"/>
      <c r="H368" s="647"/>
      <c r="I368" s="648"/>
      <c r="J368" s="646"/>
      <c r="K368" s="647"/>
      <c r="L368" s="647"/>
      <c r="M368" s="648"/>
      <c r="N368" s="122"/>
      <c r="X368" s="159"/>
      <c r="AB368" s="46" t="str">
        <f>IF(AD360="","",IF(AK368&gt;0,IF(AK368&lt;=AD360,"X",""),""))</f>
        <v/>
      </c>
      <c r="AC368" s="317" t="str">
        <f>IF($F$31="","",$F$31)</f>
        <v/>
      </c>
      <c r="AD368" s="646"/>
      <c r="AE368" s="647"/>
      <c r="AF368" s="648"/>
      <c r="AG368" s="646"/>
      <c r="AH368" s="647"/>
      <c r="AI368" s="647"/>
      <c r="AJ368" s="648"/>
      <c r="AK368" s="122"/>
    </row>
    <row r="369" spans="4:47" ht="15" customHeight="1" x14ac:dyDescent="0.3">
      <c r="E369" s="46" t="str">
        <f>IF(G360="","",IF(N369&gt;0,IF(N369&lt;=G360,"X",""),""))</f>
        <v/>
      </c>
      <c r="F369" s="317" t="str">
        <f>IF($F$32="","",$F$32)</f>
        <v/>
      </c>
      <c r="G369" s="646"/>
      <c r="H369" s="647"/>
      <c r="I369" s="648"/>
      <c r="J369" s="646"/>
      <c r="K369" s="647"/>
      <c r="L369" s="647"/>
      <c r="M369" s="648"/>
      <c r="N369" s="122"/>
      <c r="X369" s="159"/>
      <c r="AB369" s="46" t="str">
        <f>IF(AD360="","",IF(AK369&gt;0,IF(AK369&lt;=AD360,"X",""),""))</f>
        <v/>
      </c>
      <c r="AC369" s="317" t="str">
        <f>IF($F$32="","",$F$32)</f>
        <v/>
      </c>
      <c r="AD369" s="646"/>
      <c r="AE369" s="647"/>
      <c r="AF369" s="648"/>
      <c r="AG369" s="646"/>
      <c r="AH369" s="647"/>
      <c r="AI369" s="647"/>
      <c r="AJ369" s="648"/>
      <c r="AK369" s="122"/>
    </row>
    <row r="370" spans="4:47" ht="15" customHeight="1" x14ac:dyDescent="0.3">
      <c r="E370" s="46" t="str">
        <f>IF(G360="","",IF(N370&gt;0,IF(N370&lt;=G360,"X",""),""))</f>
        <v/>
      </c>
      <c r="F370" s="317" t="str">
        <f>IF($F$33="","",$F$33)</f>
        <v/>
      </c>
      <c r="G370" s="646"/>
      <c r="H370" s="647"/>
      <c r="I370" s="648"/>
      <c r="J370" s="646"/>
      <c r="K370" s="647"/>
      <c r="L370" s="647"/>
      <c r="M370" s="648"/>
      <c r="N370" s="122"/>
      <c r="X370" s="159"/>
      <c r="AB370" s="46" t="str">
        <f>IF(AD360="","",IF(AK370&gt;0,IF(AK370&lt;=AD360,"X",""),""))</f>
        <v/>
      </c>
      <c r="AC370" s="317" t="str">
        <f>IF($F$33="","",$F$33)</f>
        <v/>
      </c>
      <c r="AD370" s="646"/>
      <c r="AE370" s="647"/>
      <c r="AF370" s="648"/>
      <c r="AG370" s="646"/>
      <c r="AH370" s="647"/>
      <c r="AI370" s="647"/>
      <c r="AJ370" s="648"/>
      <c r="AK370" s="122"/>
    </row>
    <row r="371" spans="4:47" ht="17.25" thickBot="1" x14ac:dyDescent="0.35">
      <c r="D371" s="40"/>
      <c r="E371" s="40"/>
      <c r="F371" s="40"/>
      <c r="G371" s="40"/>
      <c r="H371" s="40"/>
      <c r="I371" s="40"/>
      <c r="J371" s="40"/>
      <c r="K371" s="40"/>
      <c r="L371" s="40"/>
      <c r="M371" s="40"/>
      <c r="N371" s="40"/>
      <c r="X371" s="159"/>
      <c r="AA371" s="40"/>
      <c r="AB371" s="40"/>
      <c r="AC371" s="40"/>
      <c r="AD371" s="40"/>
      <c r="AE371" s="40"/>
      <c r="AF371" s="40"/>
      <c r="AG371" s="40"/>
      <c r="AH371" s="40"/>
      <c r="AI371" s="40"/>
      <c r="AJ371" s="40"/>
      <c r="AK371" s="40"/>
    </row>
    <row r="372" spans="4:47" x14ac:dyDescent="0.3">
      <c r="D372" s="645"/>
      <c r="E372" s="645"/>
      <c r="F372" s="645"/>
      <c r="G372" s="645"/>
      <c r="H372" s="645"/>
      <c r="I372" s="645"/>
      <c r="J372" s="645"/>
      <c r="K372" s="645"/>
      <c r="L372" s="645"/>
      <c r="M372" s="645"/>
      <c r="N372" s="645"/>
      <c r="X372" s="159"/>
      <c r="AA372" s="645"/>
      <c r="AB372" s="645"/>
      <c r="AC372" s="645"/>
      <c r="AD372" s="645"/>
      <c r="AE372" s="645"/>
      <c r="AF372" s="645"/>
      <c r="AG372" s="645"/>
      <c r="AH372" s="645"/>
      <c r="AI372" s="645"/>
      <c r="AJ372" s="645"/>
      <c r="AK372" s="645"/>
    </row>
    <row r="373" spans="4:47" x14ac:dyDescent="0.3">
      <c r="E373" s="35" t="s">
        <v>194</v>
      </c>
      <c r="F373" s="41">
        <f>F359+1</f>
        <v>25</v>
      </c>
      <c r="G373" s="35" t="s">
        <v>195</v>
      </c>
      <c r="H373" s="35"/>
      <c r="I373" s="35"/>
      <c r="J373" s="326" t="s">
        <v>457</v>
      </c>
      <c r="K373" s="324"/>
      <c r="X373" s="159"/>
      <c r="AB373" s="35" t="s">
        <v>194</v>
      </c>
      <c r="AC373" s="41">
        <f>AC359+1</f>
        <v>25</v>
      </c>
      <c r="AD373" s="35" t="s">
        <v>195</v>
      </c>
      <c r="AE373" s="35"/>
      <c r="AF373" s="35"/>
      <c r="AG373" s="326" t="s">
        <v>457</v>
      </c>
      <c r="AH373" s="324"/>
    </row>
    <row r="374" spans="4:47" x14ac:dyDescent="0.3">
      <c r="E374" s="35" t="s">
        <v>196</v>
      </c>
      <c r="F374" s="267"/>
      <c r="G374" s="43" t="str">
        <f>IF(F374=O$4,P$4,IF(F374=O$5,P$5,IF(F374=O$6,P$6,IF(F374=O$7,P$7,IF(F374=O$8,P$8,"")))))</f>
        <v/>
      </c>
      <c r="H374" s="43"/>
      <c r="I374" s="43"/>
      <c r="J374" s="326" t="s">
        <v>458</v>
      </c>
      <c r="K374" s="324"/>
      <c r="L374" s="44"/>
      <c r="M374" s="44"/>
      <c r="N374" s="44"/>
      <c r="O374" s="113">
        <f>IF(F374="",0,1)</f>
        <v>0</v>
      </c>
      <c r="P374" s="113">
        <f>IF(E377="",0,1)</f>
        <v>0</v>
      </c>
      <c r="Q374" s="113">
        <f>IF(E378="",0,1)</f>
        <v>0</v>
      </c>
      <c r="R374" s="113">
        <f>IF(E379="",0,1)</f>
        <v>0</v>
      </c>
      <c r="S374" s="113">
        <f>IF(E380="",0,1)</f>
        <v>0</v>
      </c>
      <c r="T374" s="113">
        <f>IF(E381="",0,1)</f>
        <v>0</v>
      </c>
      <c r="U374" s="113">
        <f>IF(E382="",0,1)</f>
        <v>0</v>
      </c>
      <c r="V374" s="113">
        <f>IF(E383="",0,1)</f>
        <v>0</v>
      </c>
      <c r="W374" s="113">
        <f>IF(E384="",0,1)</f>
        <v>0</v>
      </c>
      <c r="X374" s="159"/>
      <c r="AB374" s="35" t="s">
        <v>196</v>
      </c>
      <c r="AC374" s="267"/>
      <c r="AD374" s="43" t="str">
        <f>IF(AC374=AL$4,AM$4,IF(AC374=AL$5,AM$5,IF(AC374=AL$6,AM$6,IF(AC374=AL$7,AM$7,IF(AC374=AL$8,AM$8,"")))))</f>
        <v/>
      </c>
      <c r="AE374" s="43"/>
      <c r="AF374" s="43"/>
      <c r="AG374" s="326" t="s">
        <v>458</v>
      </c>
      <c r="AH374" s="324"/>
      <c r="AI374" s="44"/>
      <c r="AJ374" s="44"/>
      <c r="AK374" s="44"/>
      <c r="AL374" s="113">
        <f>IF(AC374="",0,1)</f>
        <v>0</v>
      </c>
      <c r="AM374" s="113">
        <f>IF(AB377="",0,1)</f>
        <v>0</v>
      </c>
      <c r="AN374" s="113">
        <f>IF(AB378="",0,1)</f>
        <v>0</v>
      </c>
      <c r="AO374" s="113">
        <f>IF(AB379="",0,1)</f>
        <v>0</v>
      </c>
      <c r="AP374" s="113">
        <f>IF(AB380="",0,1)</f>
        <v>0</v>
      </c>
      <c r="AQ374" s="113">
        <f>IF(AB381="",0,1)</f>
        <v>0</v>
      </c>
      <c r="AR374" s="113">
        <f>IF(AB382="",0,1)</f>
        <v>0</v>
      </c>
      <c r="AS374" s="113">
        <f>IF(AB383="",0,1)</f>
        <v>0</v>
      </c>
      <c r="AT374" s="113">
        <f>IF(AB384="",0,1)</f>
        <v>0</v>
      </c>
      <c r="AU374" s="113">
        <f>IF(AB384="",0,1)</f>
        <v>0</v>
      </c>
    </row>
    <row r="375" spans="4:47" x14ac:dyDescent="0.3">
      <c r="G375" s="82"/>
      <c r="H375" s="82"/>
      <c r="I375" s="82"/>
      <c r="J375" s="82"/>
      <c r="K375" s="82"/>
      <c r="L375" s="82"/>
      <c r="M375" s="82"/>
      <c r="N375" s="82"/>
      <c r="X375" s="159"/>
      <c r="AD375" s="318"/>
      <c r="AE375" s="318"/>
      <c r="AF375" s="318"/>
      <c r="AG375" s="318"/>
      <c r="AH375" s="318"/>
      <c r="AI375" s="318"/>
      <c r="AJ375" s="318"/>
      <c r="AK375" s="318"/>
    </row>
    <row r="376" spans="4:47" x14ac:dyDescent="0.3">
      <c r="F376" s="35" t="s">
        <v>197</v>
      </c>
      <c r="G376" s="35" t="s">
        <v>198</v>
      </c>
      <c r="H376" s="35"/>
      <c r="I376" s="35"/>
      <c r="J376" s="35" t="s">
        <v>199</v>
      </c>
      <c r="K376" s="35"/>
      <c r="L376" s="35"/>
      <c r="M376" s="35"/>
      <c r="N376" s="35" t="s">
        <v>200</v>
      </c>
      <c r="X376" s="159"/>
      <c r="AC376" s="35" t="s">
        <v>197</v>
      </c>
      <c r="AD376" s="35" t="s">
        <v>198</v>
      </c>
      <c r="AE376" s="35"/>
      <c r="AF376" s="35"/>
      <c r="AG376" s="35" t="s">
        <v>199</v>
      </c>
      <c r="AH376" s="35"/>
      <c r="AI376" s="35"/>
      <c r="AJ376" s="35"/>
      <c r="AK376" s="35" t="s">
        <v>200</v>
      </c>
    </row>
    <row r="377" spans="4:47" ht="15" customHeight="1" x14ac:dyDescent="0.3">
      <c r="E377" s="46" t="str">
        <f>IF(G374="","",IF(N377&gt;0,IF(N377&lt;=G374,"X",""),""))</f>
        <v/>
      </c>
      <c r="F377" s="317" t="str">
        <f>IF($F$26="","",$F$26)</f>
        <v>Grocery Stores</v>
      </c>
      <c r="G377" s="646"/>
      <c r="H377" s="647"/>
      <c r="I377" s="648"/>
      <c r="J377" s="646"/>
      <c r="K377" s="647"/>
      <c r="L377" s="647"/>
      <c r="M377" s="648"/>
      <c r="N377" s="122"/>
      <c r="X377" s="159"/>
      <c r="AB377" s="46" t="str">
        <f>IF(AD374="","",IF(AK377&gt;0,IF(AK377&lt;=AD374,"X",""),""))</f>
        <v/>
      </c>
      <c r="AC377" s="317" t="str">
        <f>IF($F$26="","",$F$26)</f>
        <v>Grocery Stores</v>
      </c>
      <c r="AD377" s="646"/>
      <c r="AE377" s="647"/>
      <c r="AF377" s="648"/>
      <c r="AG377" s="646"/>
      <c r="AH377" s="647"/>
      <c r="AI377" s="647"/>
      <c r="AJ377" s="648"/>
      <c r="AK377" s="122"/>
    </row>
    <row r="378" spans="4:47" ht="15" customHeight="1" x14ac:dyDescent="0.3">
      <c r="E378" s="46" t="str">
        <f>IF(G374="","",IF(N378&gt;0,IF(N378&lt;=G374,"X",""),""))</f>
        <v/>
      </c>
      <c r="F378" s="317" t="str">
        <f>IF($F$27="","",$F$27)</f>
        <v>Education</v>
      </c>
      <c r="G378" s="646"/>
      <c r="H378" s="647"/>
      <c r="I378" s="648"/>
      <c r="J378" s="646"/>
      <c r="K378" s="647"/>
      <c r="L378" s="647"/>
      <c r="M378" s="648"/>
      <c r="N378" s="122"/>
      <c r="X378" s="159"/>
      <c r="AB378" s="46" t="str">
        <f>IF(AD374="","",IF(AK378&gt;0,IF(AK378&lt;=AD374,"X",""),""))</f>
        <v/>
      </c>
      <c r="AC378" s="317" t="str">
        <f>IF($F$27="","",$F$27)</f>
        <v>Education</v>
      </c>
      <c r="AD378" s="646"/>
      <c r="AE378" s="647"/>
      <c r="AF378" s="648"/>
      <c r="AG378" s="646"/>
      <c r="AH378" s="647"/>
      <c r="AI378" s="647"/>
      <c r="AJ378" s="648"/>
      <c r="AK378" s="122"/>
    </row>
    <row r="379" spans="4:47" ht="15" customHeight="1" x14ac:dyDescent="0.3">
      <c r="E379" s="46" t="str">
        <f>IF(G374="","",IF(N379&gt;0,IF(N379&lt;=G374,"X",""),""))</f>
        <v/>
      </c>
      <c r="F379" s="317" t="str">
        <f>IF($F$28="","",$F$28)</f>
        <v>Recreation</v>
      </c>
      <c r="G379" s="646"/>
      <c r="H379" s="647"/>
      <c r="I379" s="648"/>
      <c r="J379" s="646"/>
      <c r="K379" s="647"/>
      <c r="L379" s="647"/>
      <c r="M379" s="648"/>
      <c r="N379" s="122"/>
      <c r="X379" s="159"/>
      <c r="AB379" s="46" t="str">
        <f>IF(AD374="","",IF(AK379&gt;0,IF(AK379&lt;=AD374,"X",""),""))</f>
        <v/>
      </c>
      <c r="AC379" s="317" t="str">
        <f>IF($F$28="","",$F$28)</f>
        <v>Recreation</v>
      </c>
      <c r="AD379" s="646"/>
      <c r="AE379" s="647"/>
      <c r="AF379" s="648"/>
      <c r="AG379" s="646"/>
      <c r="AH379" s="647"/>
      <c r="AI379" s="647"/>
      <c r="AJ379" s="648"/>
      <c r="AK379" s="122"/>
    </row>
    <row r="380" spans="4:47" ht="15" customHeight="1" x14ac:dyDescent="0.3">
      <c r="E380" s="46" t="str">
        <f>IF(G374="","",IF(N380&gt;0,IF(N380&lt;=G374,"X",""),""))</f>
        <v/>
      </c>
      <c r="F380" s="317" t="str">
        <f>IF($F$29="","",$F$29)</f>
        <v>Health Services</v>
      </c>
      <c r="G380" s="646"/>
      <c r="H380" s="647"/>
      <c r="I380" s="648"/>
      <c r="J380" s="646"/>
      <c r="K380" s="647"/>
      <c r="L380" s="647"/>
      <c r="M380" s="648"/>
      <c r="N380" s="122"/>
      <c r="X380" s="159"/>
      <c r="AB380" s="46" t="str">
        <f>IF(AD374="","",IF(AK380&gt;0,IF(AK380&lt;=AD374,"X",""),""))</f>
        <v/>
      </c>
      <c r="AC380" s="317" t="str">
        <f>IF($F$29="","",$F$29)</f>
        <v>Health Services</v>
      </c>
      <c r="AD380" s="646"/>
      <c r="AE380" s="647"/>
      <c r="AF380" s="648"/>
      <c r="AG380" s="646"/>
      <c r="AH380" s="647"/>
      <c r="AI380" s="647"/>
      <c r="AJ380" s="648"/>
      <c r="AK380" s="122"/>
    </row>
    <row r="381" spans="4:47" ht="15" customHeight="1" x14ac:dyDescent="0.3">
      <c r="E381" s="46" t="str">
        <f>IF(G374="","",IF(N381&gt;0,IF(N381&lt;=G374,"X",""),""))</f>
        <v/>
      </c>
      <c r="F381" s="317" t="str">
        <f>IF($F$30="","",$F$30)</f>
        <v>Social Services</v>
      </c>
      <c r="G381" s="646"/>
      <c r="H381" s="647"/>
      <c r="I381" s="648"/>
      <c r="J381" s="646"/>
      <c r="K381" s="647"/>
      <c r="L381" s="647"/>
      <c r="M381" s="648"/>
      <c r="N381" s="122"/>
      <c r="X381" s="159"/>
      <c r="AB381" s="46" t="str">
        <f>IF(AD374="","",IF(AK381&gt;0,IF(AK381&lt;=AD374,"X",""),""))</f>
        <v/>
      </c>
      <c r="AC381" s="317" t="str">
        <f>IF($F$30="","",$F$30)</f>
        <v>Social Services</v>
      </c>
      <c r="AD381" s="646"/>
      <c r="AE381" s="647"/>
      <c r="AF381" s="648"/>
      <c r="AG381" s="646"/>
      <c r="AH381" s="647"/>
      <c r="AI381" s="647"/>
      <c r="AJ381" s="648"/>
      <c r="AK381" s="122"/>
    </row>
    <row r="382" spans="4:47" ht="15" customHeight="1" x14ac:dyDescent="0.3">
      <c r="E382" s="46" t="str">
        <f>IF(G374="","",IF(N382&gt;0,IF(N382&lt;=G374,"X",""),""))</f>
        <v/>
      </c>
      <c r="F382" s="317" t="str">
        <f>IF($F$31="","",$F$31)</f>
        <v/>
      </c>
      <c r="G382" s="646"/>
      <c r="H382" s="647"/>
      <c r="I382" s="648"/>
      <c r="J382" s="646"/>
      <c r="K382" s="647"/>
      <c r="L382" s="647"/>
      <c r="M382" s="648"/>
      <c r="N382" s="122"/>
      <c r="X382" s="159"/>
      <c r="AB382" s="46" t="str">
        <f>IF(AD374="","",IF(AK382&gt;0,IF(AK382&lt;=AD374,"X",""),""))</f>
        <v/>
      </c>
      <c r="AC382" s="317" t="str">
        <f>IF($F$31="","",$F$31)</f>
        <v/>
      </c>
      <c r="AD382" s="646"/>
      <c r="AE382" s="647"/>
      <c r="AF382" s="648"/>
      <c r="AG382" s="646"/>
      <c r="AH382" s="647"/>
      <c r="AI382" s="647"/>
      <c r="AJ382" s="648"/>
      <c r="AK382" s="122"/>
    </row>
    <row r="383" spans="4:47" ht="15" customHeight="1" x14ac:dyDescent="0.3">
      <c r="E383" s="46" t="str">
        <f>IF(G374="","",IF(N383&gt;0,IF(N383&lt;=G374,"X",""),""))</f>
        <v/>
      </c>
      <c r="F383" s="317" t="str">
        <f>IF($F$32="","",$F$32)</f>
        <v/>
      </c>
      <c r="G383" s="646"/>
      <c r="H383" s="647"/>
      <c r="I383" s="648"/>
      <c r="J383" s="646"/>
      <c r="K383" s="647"/>
      <c r="L383" s="647"/>
      <c r="M383" s="648"/>
      <c r="N383" s="122"/>
      <c r="X383" s="159"/>
      <c r="AB383" s="46" t="str">
        <f>IF(AD374="","",IF(AK383&gt;0,IF(AK383&lt;=AD374,"X",""),""))</f>
        <v/>
      </c>
      <c r="AC383" s="317" t="str">
        <f>IF($F$32="","",$F$32)</f>
        <v/>
      </c>
      <c r="AD383" s="646"/>
      <c r="AE383" s="647"/>
      <c r="AF383" s="648"/>
      <c r="AG383" s="646"/>
      <c r="AH383" s="647"/>
      <c r="AI383" s="647"/>
      <c r="AJ383" s="648"/>
      <c r="AK383" s="122"/>
    </row>
    <row r="384" spans="4:47" ht="15" customHeight="1" x14ac:dyDescent="0.3">
      <c r="E384" s="46" t="str">
        <f>IF(G374="","",IF(N384&gt;0,IF(N384&lt;=G374,"X",""),""))</f>
        <v/>
      </c>
      <c r="F384" s="317" t="str">
        <f>IF($F$33="","",$F$33)</f>
        <v/>
      </c>
      <c r="G384" s="646"/>
      <c r="H384" s="647"/>
      <c r="I384" s="648"/>
      <c r="J384" s="646"/>
      <c r="K384" s="647"/>
      <c r="L384" s="647"/>
      <c r="M384" s="648"/>
      <c r="N384" s="122"/>
      <c r="X384" s="159"/>
      <c r="AB384" s="46" t="str">
        <f>IF(AD374="","",IF(AK384&gt;0,IF(AK384&lt;=AD374,"X",""),""))</f>
        <v/>
      </c>
      <c r="AC384" s="317" t="str">
        <f>IF($F$33="","",$F$33)</f>
        <v/>
      </c>
      <c r="AD384" s="646"/>
      <c r="AE384" s="647"/>
      <c r="AF384" s="648"/>
      <c r="AG384" s="646"/>
      <c r="AH384" s="647"/>
      <c r="AI384" s="647"/>
      <c r="AJ384" s="648"/>
      <c r="AK384" s="122"/>
    </row>
    <row r="385" spans="4:47" ht="17.25" thickBot="1" x14ac:dyDescent="0.35">
      <c r="D385" s="40"/>
      <c r="E385" s="40"/>
      <c r="F385" s="40"/>
      <c r="G385" s="40"/>
      <c r="H385" s="40"/>
      <c r="I385" s="40"/>
      <c r="J385" s="40"/>
      <c r="K385" s="40"/>
      <c r="L385" s="40"/>
      <c r="M385" s="40"/>
      <c r="N385" s="40"/>
      <c r="X385" s="159"/>
      <c r="AA385" s="40"/>
      <c r="AB385" s="40"/>
      <c r="AC385" s="40"/>
      <c r="AD385" s="40"/>
      <c r="AE385" s="40"/>
      <c r="AF385" s="40"/>
      <c r="AG385" s="40"/>
      <c r="AH385" s="40"/>
      <c r="AI385" s="40"/>
      <c r="AJ385" s="40"/>
      <c r="AK385" s="40"/>
    </row>
    <row r="386" spans="4:47" x14ac:dyDescent="0.3">
      <c r="D386" s="645"/>
      <c r="E386" s="645"/>
      <c r="F386" s="645"/>
      <c r="G386" s="645"/>
      <c r="H386" s="645"/>
      <c r="I386" s="645"/>
      <c r="J386" s="645"/>
      <c r="K386" s="645"/>
      <c r="L386" s="645"/>
      <c r="M386" s="645"/>
      <c r="N386" s="645"/>
      <c r="X386" s="159"/>
      <c r="AA386" s="645"/>
      <c r="AB386" s="645"/>
      <c r="AC386" s="645"/>
      <c r="AD386" s="645"/>
      <c r="AE386" s="645"/>
      <c r="AF386" s="645"/>
      <c r="AG386" s="645"/>
      <c r="AH386" s="645"/>
      <c r="AI386" s="645"/>
      <c r="AJ386" s="645"/>
      <c r="AK386" s="645"/>
    </row>
    <row r="387" spans="4:47" x14ac:dyDescent="0.3">
      <c r="E387" s="35" t="s">
        <v>194</v>
      </c>
      <c r="F387" s="41">
        <f>F373+1</f>
        <v>26</v>
      </c>
      <c r="G387" s="35" t="s">
        <v>195</v>
      </c>
      <c r="H387" s="35"/>
      <c r="I387" s="35"/>
      <c r="J387" s="326" t="s">
        <v>457</v>
      </c>
      <c r="K387" s="324"/>
      <c r="X387" s="159"/>
      <c r="AB387" s="35" t="s">
        <v>194</v>
      </c>
      <c r="AC387" s="41">
        <f>AC373+1</f>
        <v>26</v>
      </c>
      <c r="AD387" s="35" t="s">
        <v>195</v>
      </c>
      <c r="AE387" s="35"/>
      <c r="AF387" s="35"/>
      <c r="AG387" s="326" t="s">
        <v>457</v>
      </c>
      <c r="AH387" s="324"/>
    </row>
    <row r="388" spans="4:47" x14ac:dyDescent="0.3">
      <c r="E388" s="35" t="s">
        <v>196</v>
      </c>
      <c r="F388" s="267"/>
      <c r="G388" s="43" t="str">
        <f>IF(F388=O$4,P$4,IF(F388=O$5,P$5,IF(F388=O$6,P$6,IF(F388=O$7,P$7,IF(F388=O$8,P$8,"")))))</f>
        <v/>
      </c>
      <c r="H388" s="43"/>
      <c r="I388" s="43"/>
      <c r="J388" s="326" t="s">
        <v>458</v>
      </c>
      <c r="K388" s="324"/>
      <c r="L388" s="44"/>
      <c r="M388" s="44"/>
      <c r="N388" s="44"/>
      <c r="O388" s="113">
        <f>IF(F388="",0,1)</f>
        <v>0</v>
      </c>
      <c r="P388" s="113">
        <f>IF(E391="",0,1)</f>
        <v>0</v>
      </c>
      <c r="Q388" s="113">
        <f>IF(E392="",0,1)</f>
        <v>0</v>
      </c>
      <c r="R388" s="113">
        <f>IF(E393="",0,1)</f>
        <v>0</v>
      </c>
      <c r="S388" s="113">
        <f>IF(E394="",0,1)</f>
        <v>0</v>
      </c>
      <c r="T388" s="113">
        <f>IF(E395="",0,1)</f>
        <v>0</v>
      </c>
      <c r="U388" s="113">
        <f>IF(E396="",0,1)</f>
        <v>0</v>
      </c>
      <c r="V388" s="113">
        <f>IF(E397="",0,1)</f>
        <v>0</v>
      </c>
      <c r="W388" s="113">
        <f>IF(E398="",0,1)</f>
        <v>0</v>
      </c>
      <c r="X388" s="159"/>
      <c r="AB388" s="35" t="s">
        <v>196</v>
      </c>
      <c r="AC388" s="267"/>
      <c r="AD388" s="43" t="str">
        <f>IF(AC388=AL$4,AM$4,IF(AC388=AL$5,AM$5,IF(AC388=AL$6,AM$6,IF(AC388=AL$7,AM$7,IF(AC388=AL$8,AM$8,"")))))</f>
        <v/>
      </c>
      <c r="AE388" s="43"/>
      <c r="AF388" s="43"/>
      <c r="AG388" s="326" t="s">
        <v>458</v>
      </c>
      <c r="AH388" s="324"/>
      <c r="AI388" s="44"/>
      <c r="AJ388" s="44"/>
      <c r="AK388" s="44"/>
      <c r="AL388" s="113">
        <f>IF(AC388="",0,1)</f>
        <v>0</v>
      </c>
      <c r="AM388" s="113">
        <f>IF(AB391="",0,1)</f>
        <v>0</v>
      </c>
      <c r="AN388" s="113">
        <f>IF(AB392="",0,1)</f>
        <v>0</v>
      </c>
      <c r="AO388" s="113">
        <f>IF(AB393="",0,1)</f>
        <v>0</v>
      </c>
      <c r="AP388" s="113">
        <f>IF(AB394="",0,1)</f>
        <v>0</v>
      </c>
      <c r="AQ388" s="113">
        <f>IF(AB395="",0,1)</f>
        <v>0</v>
      </c>
      <c r="AR388" s="113">
        <f>IF(AB396="",0,1)</f>
        <v>0</v>
      </c>
      <c r="AS388" s="113">
        <f>IF(AB397="",0,1)</f>
        <v>0</v>
      </c>
      <c r="AT388" s="113">
        <f>IF(AB398="",0,1)</f>
        <v>0</v>
      </c>
      <c r="AU388" s="113">
        <f>IF(AB398="",0,1)</f>
        <v>0</v>
      </c>
    </row>
    <row r="389" spans="4:47" x14ac:dyDescent="0.3">
      <c r="G389" s="82"/>
      <c r="H389" s="82"/>
      <c r="I389" s="82"/>
      <c r="J389" s="82"/>
      <c r="K389" s="82"/>
      <c r="L389" s="82"/>
      <c r="M389" s="82"/>
      <c r="N389" s="82"/>
      <c r="X389" s="159"/>
      <c r="AD389" s="318"/>
      <c r="AE389" s="318"/>
      <c r="AF389" s="318"/>
      <c r="AG389" s="318"/>
      <c r="AH389" s="318"/>
      <c r="AI389" s="318"/>
      <c r="AJ389" s="318"/>
      <c r="AK389" s="318"/>
    </row>
    <row r="390" spans="4:47" x14ac:dyDescent="0.3">
      <c r="F390" s="35" t="s">
        <v>197</v>
      </c>
      <c r="G390" s="35" t="s">
        <v>198</v>
      </c>
      <c r="H390" s="35"/>
      <c r="I390" s="35"/>
      <c r="J390" s="35" t="s">
        <v>199</v>
      </c>
      <c r="K390" s="35"/>
      <c r="L390" s="35"/>
      <c r="M390" s="35"/>
      <c r="N390" s="35" t="s">
        <v>200</v>
      </c>
      <c r="X390" s="159"/>
      <c r="AC390" s="35" t="s">
        <v>197</v>
      </c>
      <c r="AD390" s="35" t="s">
        <v>198</v>
      </c>
      <c r="AE390" s="35"/>
      <c r="AF390" s="35"/>
      <c r="AG390" s="35" t="s">
        <v>199</v>
      </c>
      <c r="AH390" s="35"/>
      <c r="AI390" s="35"/>
      <c r="AJ390" s="35"/>
      <c r="AK390" s="35" t="s">
        <v>200</v>
      </c>
    </row>
    <row r="391" spans="4:47" ht="15" customHeight="1" x14ac:dyDescent="0.3">
      <c r="E391" s="46" t="str">
        <f>IF(G388="","",IF(N391&gt;0,IF(N391&lt;=G388,"X",""),""))</f>
        <v/>
      </c>
      <c r="F391" s="317" t="str">
        <f>IF($F$26="","",$F$26)</f>
        <v>Grocery Stores</v>
      </c>
      <c r="G391" s="646"/>
      <c r="H391" s="647"/>
      <c r="I391" s="648"/>
      <c r="J391" s="646"/>
      <c r="K391" s="647"/>
      <c r="L391" s="647"/>
      <c r="M391" s="648"/>
      <c r="N391" s="122"/>
      <c r="X391" s="159"/>
      <c r="AB391" s="46" t="str">
        <f>IF(AD388="","",IF(AK391&gt;0,IF(AK391&lt;=AD388,"X",""),""))</f>
        <v/>
      </c>
      <c r="AC391" s="317" t="str">
        <f>IF($F$26="","",$F$26)</f>
        <v>Grocery Stores</v>
      </c>
      <c r="AD391" s="646"/>
      <c r="AE391" s="647"/>
      <c r="AF391" s="648"/>
      <c r="AG391" s="646"/>
      <c r="AH391" s="647"/>
      <c r="AI391" s="647"/>
      <c r="AJ391" s="648"/>
      <c r="AK391" s="122"/>
    </row>
    <row r="392" spans="4:47" ht="15" customHeight="1" x14ac:dyDescent="0.3">
      <c r="E392" s="46" t="str">
        <f>IF(G388="","",IF(N392&gt;0,IF(N392&lt;=G388,"X",""),""))</f>
        <v/>
      </c>
      <c r="F392" s="317" t="str">
        <f>IF($F$27="","",$F$27)</f>
        <v>Education</v>
      </c>
      <c r="G392" s="646"/>
      <c r="H392" s="647"/>
      <c r="I392" s="648"/>
      <c r="J392" s="646"/>
      <c r="K392" s="647"/>
      <c r="L392" s="647"/>
      <c r="M392" s="648"/>
      <c r="N392" s="122"/>
      <c r="X392" s="159"/>
      <c r="AB392" s="46" t="str">
        <f>IF(AD388="","",IF(AK392&gt;0,IF(AK392&lt;=AD388,"X",""),""))</f>
        <v/>
      </c>
      <c r="AC392" s="317" t="str">
        <f>IF($F$27="","",$F$27)</f>
        <v>Education</v>
      </c>
      <c r="AD392" s="646"/>
      <c r="AE392" s="647"/>
      <c r="AF392" s="648"/>
      <c r="AG392" s="646"/>
      <c r="AH392" s="647"/>
      <c r="AI392" s="647"/>
      <c r="AJ392" s="648"/>
      <c r="AK392" s="122"/>
    </row>
    <row r="393" spans="4:47" ht="15" customHeight="1" x14ac:dyDescent="0.3">
      <c r="E393" s="46" t="str">
        <f>IF(G388="","",IF(N393&gt;0,IF(N393&lt;=G388,"X",""),""))</f>
        <v/>
      </c>
      <c r="F393" s="317" t="str">
        <f>IF($F$28="","",$F$28)</f>
        <v>Recreation</v>
      </c>
      <c r="G393" s="646"/>
      <c r="H393" s="647"/>
      <c r="I393" s="648"/>
      <c r="J393" s="646"/>
      <c r="K393" s="647"/>
      <c r="L393" s="647"/>
      <c r="M393" s="648"/>
      <c r="N393" s="122"/>
      <c r="X393" s="159"/>
      <c r="AB393" s="46" t="str">
        <f>IF(AD388="","",IF(AK393&gt;0,IF(AK393&lt;=AD388,"X",""),""))</f>
        <v/>
      </c>
      <c r="AC393" s="317" t="str">
        <f>IF($F$28="","",$F$28)</f>
        <v>Recreation</v>
      </c>
      <c r="AD393" s="646"/>
      <c r="AE393" s="647"/>
      <c r="AF393" s="648"/>
      <c r="AG393" s="646"/>
      <c r="AH393" s="647"/>
      <c r="AI393" s="647"/>
      <c r="AJ393" s="648"/>
      <c r="AK393" s="122"/>
    </row>
    <row r="394" spans="4:47" ht="15" customHeight="1" x14ac:dyDescent="0.3">
      <c r="E394" s="46" t="str">
        <f>IF(G388="","",IF(N394&gt;0,IF(N394&lt;=G388,"X",""),""))</f>
        <v/>
      </c>
      <c r="F394" s="317" t="str">
        <f>IF($F$29="","",$F$29)</f>
        <v>Health Services</v>
      </c>
      <c r="G394" s="646"/>
      <c r="H394" s="647"/>
      <c r="I394" s="648"/>
      <c r="J394" s="646"/>
      <c r="K394" s="647"/>
      <c r="L394" s="647"/>
      <c r="M394" s="648"/>
      <c r="N394" s="122"/>
      <c r="X394" s="159"/>
      <c r="AB394" s="46" t="str">
        <f>IF(AD388="","",IF(AK394&gt;0,IF(AK394&lt;=AD388,"X",""),""))</f>
        <v/>
      </c>
      <c r="AC394" s="317" t="str">
        <f>IF($F$29="","",$F$29)</f>
        <v>Health Services</v>
      </c>
      <c r="AD394" s="646"/>
      <c r="AE394" s="647"/>
      <c r="AF394" s="648"/>
      <c r="AG394" s="646"/>
      <c r="AH394" s="647"/>
      <c r="AI394" s="647"/>
      <c r="AJ394" s="648"/>
      <c r="AK394" s="122"/>
    </row>
    <row r="395" spans="4:47" ht="15" customHeight="1" x14ac:dyDescent="0.3">
      <c r="E395" s="46" t="str">
        <f>IF(G388="","",IF(N395&gt;0,IF(N395&lt;=G388,"X",""),""))</f>
        <v/>
      </c>
      <c r="F395" s="317" t="str">
        <f>IF($F$30="","",$F$30)</f>
        <v>Social Services</v>
      </c>
      <c r="G395" s="646"/>
      <c r="H395" s="647"/>
      <c r="I395" s="648"/>
      <c r="J395" s="646"/>
      <c r="K395" s="647"/>
      <c r="L395" s="647"/>
      <c r="M395" s="648"/>
      <c r="N395" s="122"/>
      <c r="X395" s="159"/>
      <c r="AB395" s="46" t="str">
        <f>IF(AD388="","",IF(AK395&gt;0,IF(AK395&lt;=AD388,"X",""),""))</f>
        <v/>
      </c>
      <c r="AC395" s="317" t="str">
        <f>IF($F$30="","",$F$30)</f>
        <v>Social Services</v>
      </c>
      <c r="AD395" s="646"/>
      <c r="AE395" s="647"/>
      <c r="AF395" s="648"/>
      <c r="AG395" s="646"/>
      <c r="AH395" s="647"/>
      <c r="AI395" s="647"/>
      <c r="AJ395" s="648"/>
      <c r="AK395" s="122"/>
    </row>
    <row r="396" spans="4:47" ht="15" customHeight="1" x14ac:dyDescent="0.3">
      <c r="E396" s="46" t="str">
        <f>IF(G388="","",IF(N396&gt;0,IF(N396&lt;=G388,"X",""),""))</f>
        <v/>
      </c>
      <c r="F396" s="317" t="str">
        <f>IF($F$31="","",$F$31)</f>
        <v/>
      </c>
      <c r="G396" s="646"/>
      <c r="H396" s="647"/>
      <c r="I396" s="648"/>
      <c r="J396" s="646"/>
      <c r="K396" s="647"/>
      <c r="L396" s="647"/>
      <c r="M396" s="648"/>
      <c r="N396" s="122"/>
      <c r="X396" s="159"/>
      <c r="AB396" s="46" t="str">
        <f>IF(AD388="","",IF(AK396&gt;0,IF(AK396&lt;=AD388,"X",""),""))</f>
        <v/>
      </c>
      <c r="AC396" s="317" t="str">
        <f>IF($F$31="","",$F$31)</f>
        <v/>
      </c>
      <c r="AD396" s="646"/>
      <c r="AE396" s="647"/>
      <c r="AF396" s="648"/>
      <c r="AG396" s="646"/>
      <c r="AH396" s="647"/>
      <c r="AI396" s="647"/>
      <c r="AJ396" s="648"/>
      <c r="AK396" s="122"/>
    </row>
    <row r="397" spans="4:47" ht="15" customHeight="1" x14ac:dyDescent="0.3">
      <c r="E397" s="46" t="str">
        <f>IF(G388="","",IF(N397&gt;0,IF(N397&lt;=G388,"X",""),""))</f>
        <v/>
      </c>
      <c r="F397" s="317" t="str">
        <f>IF($F$32="","",$F$32)</f>
        <v/>
      </c>
      <c r="G397" s="646"/>
      <c r="H397" s="647"/>
      <c r="I397" s="648"/>
      <c r="J397" s="646"/>
      <c r="K397" s="647"/>
      <c r="L397" s="647"/>
      <c r="M397" s="648"/>
      <c r="N397" s="122"/>
      <c r="X397" s="159"/>
      <c r="AB397" s="46" t="str">
        <f>IF(AD388="","",IF(AK397&gt;0,IF(AK397&lt;=AD388,"X",""),""))</f>
        <v/>
      </c>
      <c r="AC397" s="317" t="str">
        <f>IF($F$32="","",$F$32)</f>
        <v/>
      </c>
      <c r="AD397" s="646"/>
      <c r="AE397" s="647"/>
      <c r="AF397" s="648"/>
      <c r="AG397" s="646"/>
      <c r="AH397" s="647"/>
      <c r="AI397" s="647"/>
      <c r="AJ397" s="648"/>
      <c r="AK397" s="122"/>
    </row>
    <row r="398" spans="4:47" ht="15" customHeight="1" x14ac:dyDescent="0.3">
      <c r="E398" s="46" t="str">
        <f>IF(G388="","",IF(N398&gt;0,IF(N398&lt;=G388,"X",""),""))</f>
        <v/>
      </c>
      <c r="F398" s="317" t="str">
        <f>IF($F$33="","",$F$33)</f>
        <v/>
      </c>
      <c r="G398" s="646"/>
      <c r="H398" s="647"/>
      <c r="I398" s="648"/>
      <c r="J398" s="646"/>
      <c r="K398" s="647"/>
      <c r="L398" s="647"/>
      <c r="M398" s="648"/>
      <c r="N398" s="122"/>
      <c r="X398" s="159"/>
      <c r="AB398" s="46" t="str">
        <f>IF(AD388="","",IF(AK398&gt;0,IF(AK398&lt;=AD388,"X",""),""))</f>
        <v/>
      </c>
      <c r="AC398" s="317" t="str">
        <f>IF($F$33="","",$F$33)</f>
        <v/>
      </c>
      <c r="AD398" s="646"/>
      <c r="AE398" s="647"/>
      <c r="AF398" s="648"/>
      <c r="AG398" s="646"/>
      <c r="AH398" s="647"/>
      <c r="AI398" s="647"/>
      <c r="AJ398" s="648"/>
      <c r="AK398" s="122"/>
    </row>
    <row r="399" spans="4:47" ht="17.25" thickBot="1" x14ac:dyDescent="0.35">
      <c r="D399" s="40"/>
      <c r="E399" s="40"/>
      <c r="F399" s="40"/>
      <c r="G399" s="40"/>
      <c r="H399" s="40"/>
      <c r="I399" s="40"/>
      <c r="J399" s="40"/>
      <c r="K399" s="40"/>
      <c r="L399" s="40"/>
      <c r="M399" s="40"/>
      <c r="N399" s="40"/>
      <c r="X399" s="159"/>
      <c r="AA399" s="40"/>
      <c r="AB399" s="40"/>
      <c r="AC399" s="40"/>
      <c r="AD399" s="40"/>
      <c r="AE399" s="40"/>
      <c r="AF399" s="40"/>
      <c r="AG399" s="40"/>
      <c r="AH399" s="40"/>
      <c r="AI399" s="40"/>
      <c r="AJ399" s="40"/>
      <c r="AK399" s="40"/>
    </row>
    <row r="400" spans="4:47" x14ac:dyDescent="0.3">
      <c r="D400" s="645"/>
      <c r="E400" s="645"/>
      <c r="F400" s="645"/>
      <c r="G400" s="645"/>
      <c r="H400" s="645"/>
      <c r="I400" s="645"/>
      <c r="J400" s="645"/>
      <c r="K400" s="645"/>
      <c r="L400" s="645"/>
      <c r="M400" s="645"/>
      <c r="N400" s="645"/>
      <c r="X400" s="159"/>
      <c r="AA400" s="645"/>
      <c r="AB400" s="645"/>
      <c r="AC400" s="645"/>
      <c r="AD400" s="645"/>
      <c r="AE400" s="645"/>
      <c r="AF400" s="645"/>
      <c r="AG400" s="645"/>
      <c r="AH400" s="645"/>
      <c r="AI400" s="645"/>
      <c r="AJ400" s="645"/>
      <c r="AK400" s="645"/>
    </row>
    <row r="401" spans="4:47" x14ac:dyDescent="0.3">
      <c r="E401" s="35" t="s">
        <v>194</v>
      </c>
      <c r="F401" s="41">
        <f>F387+1</f>
        <v>27</v>
      </c>
      <c r="G401" s="35" t="s">
        <v>195</v>
      </c>
      <c r="H401" s="35"/>
      <c r="I401" s="35"/>
      <c r="J401" s="326" t="s">
        <v>457</v>
      </c>
      <c r="K401" s="324"/>
      <c r="X401" s="159"/>
      <c r="AB401" s="35" t="s">
        <v>194</v>
      </c>
      <c r="AC401" s="41">
        <f>AC387+1</f>
        <v>27</v>
      </c>
      <c r="AD401" s="35" t="s">
        <v>195</v>
      </c>
      <c r="AE401" s="35"/>
      <c r="AF401" s="35"/>
      <c r="AG401" s="326" t="s">
        <v>457</v>
      </c>
      <c r="AH401" s="324"/>
    </row>
    <row r="402" spans="4:47" x14ac:dyDescent="0.3">
      <c r="E402" s="35" t="s">
        <v>196</v>
      </c>
      <c r="F402" s="267"/>
      <c r="G402" s="43" t="str">
        <f>IF(F402=O$4,P$4,IF(F402=O$5,P$5,IF(F402=O$6,P$6,IF(F402=O$7,P$7,IF(F402=O$8,P$8,"")))))</f>
        <v/>
      </c>
      <c r="H402" s="43"/>
      <c r="I402" s="43"/>
      <c r="J402" s="326" t="s">
        <v>458</v>
      </c>
      <c r="K402" s="324"/>
      <c r="L402" s="44"/>
      <c r="M402" s="44"/>
      <c r="N402" s="44"/>
      <c r="O402" s="113">
        <f>IF(F402="",0,1)</f>
        <v>0</v>
      </c>
      <c r="P402" s="113">
        <f>IF(E405="",0,1)</f>
        <v>0</v>
      </c>
      <c r="Q402" s="113">
        <f>IF(E406="",0,1)</f>
        <v>0</v>
      </c>
      <c r="R402" s="113">
        <f>IF(E407="",0,1)</f>
        <v>0</v>
      </c>
      <c r="S402" s="113">
        <f>IF(E408="",0,1)</f>
        <v>0</v>
      </c>
      <c r="T402" s="113">
        <f>IF(E409="",0,1)</f>
        <v>0</v>
      </c>
      <c r="U402" s="113">
        <f>IF(E410="",0,1)</f>
        <v>0</v>
      </c>
      <c r="V402" s="113">
        <f>IF(E411="",0,1)</f>
        <v>0</v>
      </c>
      <c r="W402" s="113">
        <f>IF(E412="",0,1)</f>
        <v>0</v>
      </c>
      <c r="X402" s="159"/>
      <c r="AB402" s="35" t="s">
        <v>196</v>
      </c>
      <c r="AC402" s="267"/>
      <c r="AD402" s="43" t="str">
        <f>IF(AC402=AL$4,AM$4,IF(AC402=AL$5,AM$5,IF(AC402=AL$6,AM$6,IF(AC402=AL$7,AM$7,IF(AC402=AL$8,AM$8,"")))))</f>
        <v/>
      </c>
      <c r="AE402" s="43"/>
      <c r="AF402" s="43"/>
      <c r="AG402" s="326" t="s">
        <v>458</v>
      </c>
      <c r="AH402" s="324"/>
      <c r="AI402" s="44"/>
      <c r="AJ402" s="44"/>
      <c r="AK402" s="44"/>
      <c r="AL402" s="113">
        <f>IF(AC402="",0,1)</f>
        <v>0</v>
      </c>
      <c r="AM402" s="113">
        <f>IF(AB405="",0,1)</f>
        <v>0</v>
      </c>
      <c r="AN402" s="113">
        <f>IF(AB406="",0,1)</f>
        <v>0</v>
      </c>
      <c r="AO402" s="113">
        <f>IF(AB407="",0,1)</f>
        <v>0</v>
      </c>
      <c r="AP402" s="113">
        <f>IF(AB408="",0,1)</f>
        <v>0</v>
      </c>
      <c r="AQ402" s="113">
        <f>IF(AB409="",0,1)</f>
        <v>0</v>
      </c>
      <c r="AR402" s="113">
        <f>IF(AB410="",0,1)</f>
        <v>0</v>
      </c>
      <c r="AS402" s="113">
        <f>IF(AB411="",0,1)</f>
        <v>0</v>
      </c>
      <c r="AT402" s="113">
        <f>IF(AB412="",0,1)</f>
        <v>0</v>
      </c>
      <c r="AU402" s="113">
        <f>IF(AB412="",0,1)</f>
        <v>0</v>
      </c>
    </row>
    <row r="403" spans="4:47" x14ac:dyDescent="0.3">
      <c r="G403" s="82"/>
      <c r="H403" s="82"/>
      <c r="I403" s="82"/>
      <c r="J403" s="82"/>
      <c r="K403" s="82"/>
      <c r="L403" s="82"/>
      <c r="M403" s="82"/>
      <c r="N403" s="82"/>
      <c r="X403" s="159"/>
      <c r="AD403" s="318"/>
      <c r="AE403" s="318"/>
      <c r="AF403" s="318"/>
      <c r="AG403" s="318"/>
      <c r="AH403" s="318"/>
      <c r="AI403" s="318"/>
      <c r="AJ403" s="318"/>
      <c r="AK403" s="318"/>
    </row>
    <row r="404" spans="4:47" x14ac:dyDescent="0.3">
      <c r="F404" s="35" t="s">
        <v>197</v>
      </c>
      <c r="G404" s="35" t="s">
        <v>198</v>
      </c>
      <c r="H404" s="35"/>
      <c r="I404" s="35"/>
      <c r="J404" s="35" t="s">
        <v>199</v>
      </c>
      <c r="K404" s="35"/>
      <c r="L404" s="35"/>
      <c r="M404" s="35"/>
      <c r="N404" s="35" t="s">
        <v>200</v>
      </c>
      <c r="X404" s="159"/>
      <c r="AC404" s="35" t="s">
        <v>197</v>
      </c>
      <c r="AD404" s="35" t="s">
        <v>198</v>
      </c>
      <c r="AE404" s="35"/>
      <c r="AF404" s="35"/>
      <c r="AG404" s="35" t="s">
        <v>199</v>
      </c>
      <c r="AH404" s="35"/>
      <c r="AI404" s="35"/>
      <c r="AJ404" s="35"/>
      <c r="AK404" s="35" t="s">
        <v>200</v>
      </c>
    </row>
    <row r="405" spans="4:47" ht="15" customHeight="1" x14ac:dyDescent="0.3">
      <c r="E405" s="46" t="str">
        <f>IF(G402="","",IF(N405&gt;0,IF(N405&lt;=G402,"X",""),""))</f>
        <v/>
      </c>
      <c r="F405" s="317" t="str">
        <f>IF($F$26="","",$F$26)</f>
        <v>Grocery Stores</v>
      </c>
      <c r="G405" s="646"/>
      <c r="H405" s="647"/>
      <c r="I405" s="648"/>
      <c r="J405" s="646"/>
      <c r="K405" s="647"/>
      <c r="L405" s="647"/>
      <c r="M405" s="648"/>
      <c r="N405" s="122"/>
      <c r="X405" s="159"/>
      <c r="AB405" s="46" t="str">
        <f>IF(AD402="","",IF(AK405&gt;0,IF(AK405&lt;=AD402,"X",""),""))</f>
        <v/>
      </c>
      <c r="AC405" s="317" t="str">
        <f>IF($F$26="","",$F$26)</f>
        <v>Grocery Stores</v>
      </c>
      <c r="AD405" s="646"/>
      <c r="AE405" s="647"/>
      <c r="AF405" s="648"/>
      <c r="AG405" s="646"/>
      <c r="AH405" s="647"/>
      <c r="AI405" s="647"/>
      <c r="AJ405" s="648"/>
      <c r="AK405" s="122"/>
    </row>
    <row r="406" spans="4:47" ht="15" customHeight="1" x14ac:dyDescent="0.3">
      <c r="E406" s="46" t="str">
        <f>IF(G402="","",IF(N406&gt;0,IF(N406&lt;=G402,"X",""),""))</f>
        <v/>
      </c>
      <c r="F406" s="317" t="str">
        <f>IF($F$27="","",$F$27)</f>
        <v>Education</v>
      </c>
      <c r="G406" s="646"/>
      <c r="H406" s="647"/>
      <c r="I406" s="648"/>
      <c r="J406" s="646"/>
      <c r="K406" s="647"/>
      <c r="L406" s="647"/>
      <c r="M406" s="648"/>
      <c r="N406" s="122"/>
      <c r="X406" s="159"/>
      <c r="AB406" s="46" t="str">
        <f>IF(AD402="","",IF(AK406&gt;0,IF(AK406&lt;=AD402,"X",""),""))</f>
        <v/>
      </c>
      <c r="AC406" s="317" t="str">
        <f>IF($F$27="","",$F$27)</f>
        <v>Education</v>
      </c>
      <c r="AD406" s="646"/>
      <c r="AE406" s="647"/>
      <c r="AF406" s="648"/>
      <c r="AG406" s="646"/>
      <c r="AH406" s="647"/>
      <c r="AI406" s="647"/>
      <c r="AJ406" s="648"/>
      <c r="AK406" s="122"/>
    </row>
    <row r="407" spans="4:47" ht="15" customHeight="1" x14ac:dyDescent="0.3">
      <c r="E407" s="46" t="str">
        <f>IF(G402="","",IF(N407&gt;0,IF(N407&lt;=G402,"X",""),""))</f>
        <v/>
      </c>
      <c r="F407" s="317" t="str">
        <f>IF($F$28="","",$F$28)</f>
        <v>Recreation</v>
      </c>
      <c r="G407" s="646"/>
      <c r="H407" s="647"/>
      <c r="I407" s="648"/>
      <c r="J407" s="646"/>
      <c r="K407" s="647"/>
      <c r="L407" s="647"/>
      <c r="M407" s="648"/>
      <c r="N407" s="122"/>
      <c r="X407" s="159"/>
      <c r="AB407" s="46" t="str">
        <f>IF(AD402="","",IF(AK407&gt;0,IF(AK407&lt;=AD402,"X",""),""))</f>
        <v/>
      </c>
      <c r="AC407" s="317" t="str">
        <f>IF($F$28="","",$F$28)</f>
        <v>Recreation</v>
      </c>
      <c r="AD407" s="646"/>
      <c r="AE407" s="647"/>
      <c r="AF407" s="648"/>
      <c r="AG407" s="646"/>
      <c r="AH407" s="647"/>
      <c r="AI407" s="647"/>
      <c r="AJ407" s="648"/>
      <c r="AK407" s="122"/>
    </row>
    <row r="408" spans="4:47" ht="15" customHeight="1" x14ac:dyDescent="0.3">
      <c r="E408" s="46" t="str">
        <f>IF(G402="","",IF(N408&gt;0,IF(N408&lt;=G402,"X",""),""))</f>
        <v/>
      </c>
      <c r="F408" s="317" t="str">
        <f>IF($F$29="","",$F$29)</f>
        <v>Health Services</v>
      </c>
      <c r="G408" s="646"/>
      <c r="H408" s="647"/>
      <c r="I408" s="648"/>
      <c r="J408" s="646"/>
      <c r="K408" s="647"/>
      <c r="L408" s="647"/>
      <c r="M408" s="648"/>
      <c r="N408" s="122"/>
      <c r="X408" s="159"/>
      <c r="AB408" s="46" t="str">
        <f>IF(AD402="","",IF(AK408&gt;0,IF(AK408&lt;=AD402,"X",""),""))</f>
        <v/>
      </c>
      <c r="AC408" s="317" t="str">
        <f>IF($F$29="","",$F$29)</f>
        <v>Health Services</v>
      </c>
      <c r="AD408" s="646"/>
      <c r="AE408" s="647"/>
      <c r="AF408" s="648"/>
      <c r="AG408" s="646"/>
      <c r="AH408" s="647"/>
      <c r="AI408" s="647"/>
      <c r="AJ408" s="648"/>
      <c r="AK408" s="122"/>
    </row>
    <row r="409" spans="4:47" ht="15" customHeight="1" x14ac:dyDescent="0.3">
      <c r="E409" s="46" t="str">
        <f>IF(G402="","",IF(N409&gt;0,IF(N409&lt;=G402,"X",""),""))</f>
        <v/>
      </c>
      <c r="F409" s="317" t="str">
        <f>IF($F$30="","",$F$30)</f>
        <v>Social Services</v>
      </c>
      <c r="G409" s="646"/>
      <c r="H409" s="647"/>
      <c r="I409" s="648"/>
      <c r="J409" s="646"/>
      <c r="K409" s="647"/>
      <c r="L409" s="647"/>
      <c r="M409" s="648"/>
      <c r="N409" s="122"/>
      <c r="X409" s="159"/>
      <c r="AB409" s="46" t="str">
        <f>IF(AD402="","",IF(AK409&gt;0,IF(AK409&lt;=AD402,"X",""),""))</f>
        <v/>
      </c>
      <c r="AC409" s="317" t="str">
        <f>IF($F$30="","",$F$30)</f>
        <v>Social Services</v>
      </c>
      <c r="AD409" s="646"/>
      <c r="AE409" s="647"/>
      <c r="AF409" s="648"/>
      <c r="AG409" s="646"/>
      <c r="AH409" s="647"/>
      <c r="AI409" s="647"/>
      <c r="AJ409" s="648"/>
      <c r="AK409" s="122"/>
    </row>
    <row r="410" spans="4:47" ht="15" customHeight="1" x14ac:dyDescent="0.3">
      <c r="E410" s="46" t="str">
        <f>IF(G402="","",IF(N410&gt;0,IF(N410&lt;=G402,"X",""),""))</f>
        <v/>
      </c>
      <c r="F410" s="317" t="str">
        <f>IF($F$31="","",$F$31)</f>
        <v/>
      </c>
      <c r="G410" s="646"/>
      <c r="H410" s="647"/>
      <c r="I410" s="648"/>
      <c r="J410" s="646"/>
      <c r="K410" s="647"/>
      <c r="L410" s="647"/>
      <c r="M410" s="648"/>
      <c r="N410" s="122"/>
      <c r="X410" s="159"/>
      <c r="AB410" s="46" t="str">
        <f>IF(AD402="","",IF(AK410&gt;0,IF(AK410&lt;=AD402,"X",""),""))</f>
        <v/>
      </c>
      <c r="AC410" s="317" t="str">
        <f>IF($F$31="","",$F$31)</f>
        <v/>
      </c>
      <c r="AD410" s="646"/>
      <c r="AE410" s="647"/>
      <c r="AF410" s="648"/>
      <c r="AG410" s="646"/>
      <c r="AH410" s="647"/>
      <c r="AI410" s="647"/>
      <c r="AJ410" s="648"/>
      <c r="AK410" s="122"/>
    </row>
    <row r="411" spans="4:47" ht="15" customHeight="1" x14ac:dyDescent="0.3">
      <c r="E411" s="46" t="str">
        <f>IF(G402="","",IF(N411&gt;0,IF(N411&lt;=G402,"X",""),""))</f>
        <v/>
      </c>
      <c r="F411" s="317" t="str">
        <f>IF($F$32="","",$F$32)</f>
        <v/>
      </c>
      <c r="G411" s="646"/>
      <c r="H411" s="647"/>
      <c r="I411" s="648"/>
      <c r="J411" s="646"/>
      <c r="K411" s="647"/>
      <c r="L411" s="647"/>
      <c r="M411" s="648"/>
      <c r="N411" s="122"/>
      <c r="X411" s="159"/>
      <c r="AB411" s="46" t="str">
        <f>IF(AD402="","",IF(AK411&gt;0,IF(AK411&lt;=AD402,"X",""),""))</f>
        <v/>
      </c>
      <c r="AC411" s="317" t="str">
        <f>IF($F$32="","",$F$32)</f>
        <v/>
      </c>
      <c r="AD411" s="646"/>
      <c r="AE411" s="647"/>
      <c r="AF411" s="648"/>
      <c r="AG411" s="646"/>
      <c r="AH411" s="647"/>
      <c r="AI411" s="647"/>
      <c r="AJ411" s="648"/>
      <c r="AK411" s="122"/>
    </row>
    <row r="412" spans="4:47" ht="15" customHeight="1" x14ac:dyDescent="0.3">
      <c r="E412" s="46" t="str">
        <f>IF(G402="","",IF(N412&gt;0,IF(N412&lt;=G402,"X",""),""))</f>
        <v/>
      </c>
      <c r="F412" s="317" t="str">
        <f>IF($F$33="","",$F$33)</f>
        <v/>
      </c>
      <c r="G412" s="646"/>
      <c r="H412" s="647"/>
      <c r="I412" s="648"/>
      <c r="J412" s="646"/>
      <c r="K412" s="647"/>
      <c r="L412" s="647"/>
      <c r="M412" s="648"/>
      <c r="N412" s="122"/>
      <c r="X412" s="159"/>
      <c r="AB412" s="46" t="str">
        <f>IF(AD402="","",IF(AK412&gt;0,IF(AK412&lt;=AD402,"X",""),""))</f>
        <v/>
      </c>
      <c r="AC412" s="317" t="str">
        <f>IF($F$33="","",$F$33)</f>
        <v/>
      </c>
      <c r="AD412" s="646"/>
      <c r="AE412" s="647"/>
      <c r="AF412" s="648"/>
      <c r="AG412" s="646"/>
      <c r="AH412" s="647"/>
      <c r="AI412" s="647"/>
      <c r="AJ412" s="648"/>
      <c r="AK412" s="122"/>
    </row>
    <row r="413" spans="4:47" ht="17.25" thickBot="1" x14ac:dyDescent="0.35">
      <c r="D413" s="40"/>
      <c r="E413" s="40"/>
      <c r="F413" s="40"/>
      <c r="G413" s="40"/>
      <c r="H413" s="40"/>
      <c r="I413" s="40"/>
      <c r="J413" s="40"/>
      <c r="K413" s="40"/>
      <c r="L413" s="40"/>
      <c r="M413" s="40"/>
      <c r="N413" s="40"/>
      <c r="X413" s="159"/>
      <c r="AA413" s="40"/>
      <c r="AB413" s="40"/>
      <c r="AC413" s="40"/>
      <c r="AD413" s="40"/>
      <c r="AE413" s="40"/>
      <c r="AF413" s="40"/>
      <c r="AG413" s="40"/>
      <c r="AH413" s="40"/>
      <c r="AI413" s="40"/>
      <c r="AJ413" s="40"/>
      <c r="AK413" s="40"/>
    </row>
    <row r="414" spans="4:47" x14ac:dyDescent="0.3">
      <c r="D414" s="645"/>
      <c r="E414" s="645"/>
      <c r="F414" s="645"/>
      <c r="G414" s="645"/>
      <c r="H414" s="645"/>
      <c r="I414" s="645"/>
      <c r="J414" s="645"/>
      <c r="K414" s="645"/>
      <c r="L414" s="645"/>
      <c r="M414" s="645"/>
      <c r="N414" s="645"/>
      <c r="X414" s="159"/>
      <c r="AA414" s="645"/>
      <c r="AB414" s="645"/>
      <c r="AC414" s="645"/>
      <c r="AD414" s="645"/>
      <c r="AE414" s="645"/>
      <c r="AF414" s="645"/>
      <c r="AG414" s="645"/>
      <c r="AH414" s="645"/>
      <c r="AI414" s="645"/>
      <c r="AJ414" s="645"/>
      <c r="AK414" s="645"/>
    </row>
    <row r="415" spans="4:47" x14ac:dyDescent="0.3">
      <c r="E415" s="35" t="s">
        <v>194</v>
      </c>
      <c r="F415" s="41">
        <f>F401+1</f>
        <v>28</v>
      </c>
      <c r="G415" s="35" t="s">
        <v>195</v>
      </c>
      <c r="H415" s="35"/>
      <c r="I415" s="35"/>
      <c r="J415" s="326" t="s">
        <v>457</v>
      </c>
      <c r="K415" s="324"/>
      <c r="X415" s="159"/>
      <c r="AB415" s="35" t="s">
        <v>194</v>
      </c>
      <c r="AC415" s="41">
        <f>AC401+1</f>
        <v>28</v>
      </c>
      <c r="AD415" s="35" t="s">
        <v>195</v>
      </c>
      <c r="AE415" s="35"/>
      <c r="AF415" s="35"/>
      <c r="AG415" s="326" t="s">
        <v>457</v>
      </c>
      <c r="AH415" s="324"/>
    </row>
    <row r="416" spans="4:47" x14ac:dyDescent="0.3">
      <c r="E416" s="35" t="s">
        <v>196</v>
      </c>
      <c r="F416" s="267"/>
      <c r="G416" s="43" t="str">
        <f>IF(F416=O$4,P$4,IF(F416=O$5,P$5,IF(F416=O$6,P$6,IF(F416=O$7,P$7,IF(F416=O$8,P$8,"")))))</f>
        <v/>
      </c>
      <c r="H416" s="43"/>
      <c r="I416" s="43"/>
      <c r="J416" s="326" t="s">
        <v>458</v>
      </c>
      <c r="K416" s="324"/>
      <c r="L416" s="44"/>
      <c r="M416" s="44"/>
      <c r="N416" s="44"/>
      <c r="O416" s="113">
        <f>IF(F416="",0,1)</f>
        <v>0</v>
      </c>
      <c r="P416" s="113">
        <f>IF(E419="",0,1)</f>
        <v>0</v>
      </c>
      <c r="Q416" s="113">
        <f>IF(E420="",0,1)</f>
        <v>0</v>
      </c>
      <c r="R416" s="113">
        <f>IF(E421="",0,1)</f>
        <v>0</v>
      </c>
      <c r="S416" s="113">
        <f>IF(E422="",0,1)</f>
        <v>0</v>
      </c>
      <c r="T416" s="113">
        <f>IF(E423="",0,1)</f>
        <v>0</v>
      </c>
      <c r="U416" s="113">
        <f>IF(E424="",0,1)</f>
        <v>0</v>
      </c>
      <c r="V416" s="113">
        <f>IF(E425="",0,1)</f>
        <v>0</v>
      </c>
      <c r="W416" s="113">
        <f>IF(E426="",0,1)</f>
        <v>0</v>
      </c>
      <c r="X416" s="159"/>
      <c r="AB416" s="35" t="s">
        <v>196</v>
      </c>
      <c r="AC416" s="267"/>
      <c r="AD416" s="43" t="str">
        <f>IF(AC416=AL$4,AM$4,IF(AC416=AL$5,AM$5,IF(AC416=AL$6,AM$6,IF(AC416=AL$7,AM$7,IF(AC416=AL$8,AM$8,"")))))</f>
        <v/>
      </c>
      <c r="AE416" s="43"/>
      <c r="AF416" s="43"/>
      <c r="AG416" s="326" t="s">
        <v>458</v>
      </c>
      <c r="AH416" s="324"/>
      <c r="AI416" s="44"/>
      <c r="AJ416" s="44"/>
      <c r="AK416" s="44"/>
      <c r="AL416" s="113">
        <f>IF(AC416="",0,1)</f>
        <v>0</v>
      </c>
      <c r="AM416" s="113">
        <f>IF(AB419="",0,1)</f>
        <v>0</v>
      </c>
      <c r="AN416" s="113">
        <f>IF(AB420="",0,1)</f>
        <v>0</v>
      </c>
      <c r="AO416" s="113">
        <f>IF(AB421="",0,1)</f>
        <v>0</v>
      </c>
      <c r="AP416" s="113">
        <f>IF(AB422="",0,1)</f>
        <v>0</v>
      </c>
      <c r="AQ416" s="113">
        <f>IF(AB423="",0,1)</f>
        <v>0</v>
      </c>
      <c r="AR416" s="113">
        <f>IF(AB424="",0,1)</f>
        <v>0</v>
      </c>
      <c r="AS416" s="113">
        <f>IF(AB425="",0,1)</f>
        <v>0</v>
      </c>
      <c r="AT416" s="113">
        <f>IF(AB426="",0,1)</f>
        <v>0</v>
      </c>
      <c r="AU416" s="113">
        <f>IF(AB426="",0,1)</f>
        <v>0</v>
      </c>
    </row>
    <row r="417" spans="4:47" x14ac:dyDescent="0.3">
      <c r="G417" s="82"/>
      <c r="H417" s="82"/>
      <c r="I417" s="82"/>
      <c r="J417" s="82"/>
      <c r="K417" s="82"/>
      <c r="L417" s="82"/>
      <c r="M417" s="82"/>
      <c r="N417" s="82"/>
      <c r="X417" s="159"/>
      <c r="AD417" s="318"/>
      <c r="AE417" s="318"/>
      <c r="AF417" s="318"/>
      <c r="AG417" s="318"/>
      <c r="AH417" s="318"/>
      <c r="AI417" s="318"/>
      <c r="AJ417" s="318"/>
      <c r="AK417" s="318"/>
    </row>
    <row r="418" spans="4:47" x14ac:dyDescent="0.3">
      <c r="F418" s="35" t="s">
        <v>197</v>
      </c>
      <c r="G418" s="35" t="s">
        <v>198</v>
      </c>
      <c r="H418" s="35"/>
      <c r="I418" s="35"/>
      <c r="J418" s="35" t="s">
        <v>199</v>
      </c>
      <c r="K418" s="35"/>
      <c r="L418" s="35"/>
      <c r="M418" s="35"/>
      <c r="N418" s="35" t="s">
        <v>200</v>
      </c>
      <c r="X418" s="159"/>
      <c r="AC418" s="35" t="s">
        <v>197</v>
      </c>
      <c r="AD418" s="35" t="s">
        <v>198</v>
      </c>
      <c r="AE418" s="35"/>
      <c r="AF418" s="35"/>
      <c r="AG418" s="35" t="s">
        <v>199</v>
      </c>
      <c r="AH418" s="35"/>
      <c r="AI418" s="35"/>
      <c r="AJ418" s="35"/>
      <c r="AK418" s="35" t="s">
        <v>200</v>
      </c>
    </row>
    <row r="419" spans="4:47" ht="15" customHeight="1" x14ac:dyDescent="0.3">
      <c r="E419" s="46" t="str">
        <f>IF(G416="","",IF(N419&gt;0,IF(N419&lt;=G416,"X",""),""))</f>
        <v/>
      </c>
      <c r="F419" s="317" t="str">
        <f>IF($F$26="","",$F$26)</f>
        <v>Grocery Stores</v>
      </c>
      <c r="G419" s="646"/>
      <c r="H419" s="647"/>
      <c r="I419" s="648"/>
      <c r="J419" s="646"/>
      <c r="K419" s="647"/>
      <c r="L419" s="647"/>
      <c r="M419" s="648"/>
      <c r="N419" s="122"/>
      <c r="X419" s="159"/>
      <c r="AB419" s="46" t="str">
        <f>IF(AD416="","",IF(AK419&gt;0,IF(AK419&lt;=AD416,"X",""),""))</f>
        <v/>
      </c>
      <c r="AC419" s="317" t="str">
        <f>IF($F$26="","",$F$26)</f>
        <v>Grocery Stores</v>
      </c>
      <c r="AD419" s="646"/>
      <c r="AE419" s="647"/>
      <c r="AF419" s="648"/>
      <c r="AG419" s="646"/>
      <c r="AH419" s="647"/>
      <c r="AI419" s="647"/>
      <c r="AJ419" s="648"/>
      <c r="AK419" s="122"/>
    </row>
    <row r="420" spans="4:47" ht="15" customHeight="1" x14ac:dyDescent="0.3">
      <c r="E420" s="46" t="str">
        <f>IF(G416="","",IF(N420&gt;0,IF(N420&lt;=G416,"X",""),""))</f>
        <v/>
      </c>
      <c r="F420" s="317" t="str">
        <f>IF($F$27="","",$F$27)</f>
        <v>Education</v>
      </c>
      <c r="G420" s="646"/>
      <c r="H420" s="647"/>
      <c r="I420" s="648"/>
      <c r="J420" s="646"/>
      <c r="K420" s="647"/>
      <c r="L420" s="647"/>
      <c r="M420" s="648"/>
      <c r="N420" s="122"/>
      <c r="X420" s="159"/>
      <c r="AB420" s="46" t="str">
        <f>IF(AD416="","",IF(AK420&gt;0,IF(AK420&lt;=AD416,"X",""),""))</f>
        <v/>
      </c>
      <c r="AC420" s="317" t="str">
        <f>IF($F$27="","",$F$27)</f>
        <v>Education</v>
      </c>
      <c r="AD420" s="646"/>
      <c r="AE420" s="647"/>
      <c r="AF420" s="648"/>
      <c r="AG420" s="646"/>
      <c r="AH420" s="647"/>
      <c r="AI420" s="647"/>
      <c r="AJ420" s="648"/>
      <c r="AK420" s="122"/>
    </row>
    <row r="421" spans="4:47" ht="15" customHeight="1" x14ac:dyDescent="0.3">
      <c r="E421" s="46" t="str">
        <f>IF(G416="","",IF(N421&gt;0,IF(N421&lt;=G416,"X",""),""))</f>
        <v/>
      </c>
      <c r="F421" s="317" t="str">
        <f>IF($F$28="","",$F$28)</f>
        <v>Recreation</v>
      </c>
      <c r="G421" s="646"/>
      <c r="H421" s="647"/>
      <c r="I421" s="648"/>
      <c r="J421" s="646"/>
      <c r="K421" s="647"/>
      <c r="L421" s="647"/>
      <c r="M421" s="648"/>
      <c r="N421" s="122"/>
      <c r="X421" s="159"/>
      <c r="AB421" s="46" t="str">
        <f>IF(AD416="","",IF(AK421&gt;0,IF(AK421&lt;=AD416,"X",""),""))</f>
        <v/>
      </c>
      <c r="AC421" s="317" t="str">
        <f>IF($F$28="","",$F$28)</f>
        <v>Recreation</v>
      </c>
      <c r="AD421" s="646"/>
      <c r="AE421" s="647"/>
      <c r="AF421" s="648"/>
      <c r="AG421" s="646"/>
      <c r="AH421" s="647"/>
      <c r="AI421" s="647"/>
      <c r="AJ421" s="648"/>
      <c r="AK421" s="122"/>
    </row>
    <row r="422" spans="4:47" ht="15" customHeight="1" x14ac:dyDescent="0.3">
      <c r="E422" s="46" t="str">
        <f>IF(G416="","",IF(N422&gt;0,IF(N422&lt;=G416,"X",""),""))</f>
        <v/>
      </c>
      <c r="F422" s="317" t="str">
        <f>IF($F$29="","",$F$29)</f>
        <v>Health Services</v>
      </c>
      <c r="G422" s="646"/>
      <c r="H422" s="647"/>
      <c r="I422" s="648"/>
      <c r="J422" s="646"/>
      <c r="K422" s="647"/>
      <c r="L422" s="647"/>
      <c r="M422" s="648"/>
      <c r="N422" s="122"/>
      <c r="X422" s="159"/>
      <c r="AB422" s="46" t="str">
        <f>IF(AD416="","",IF(AK422&gt;0,IF(AK422&lt;=AD416,"X",""),""))</f>
        <v/>
      </c>
      <c r="AC422" s="317" t="str">
        <f>IF($F$29="","",$F$29)</f>
        <v>Health Services</v>
      </c>
      <c r="AD422" s="646"/>
      <c r="AE422" s="647"/>
      <c r="AF422" s="648"/>
      <c r="AG422" s="646"/>
      <c r="AH422" s="647"/>
      <c r="AI422" s="647"/>
      <c r="AJ422" s="648"/>
      <c r="AK422" s="122"/>
    </row>
    <row r="423" spans="4:47" ht="15" customHeight="1" x14ac:dyDescent="0.3">
      <c r="E423" s="46" t="str">
        <f>IF(G416="","",IF(N423&gt;0,IF(N423&lt;=G416,"X",""),""))</f>
        <v/>
      </c>
      <c r="F423" s="317" t="str">
        <f>IF($F$30="","",$F$30)</f>
        <v>Social Services</v>
      </c>
      <c r="G423" s="646"/>
      <c r="H423" s="647"/>
      <c r="I423" s="648"/>
      <c r="J423" s="646"/>
      <c r="K423" s="647"/>
      <c r="L423" s="647"/>
      <c r="M423" s="648"/>
      <c r="N423" s="122"/>
      <c r="X423" s="159"/>
      <c r="AB423" s="46" t="str">
        <f>IF(AD416="","",IF(AK423&gt;0,IF(AK423&lt;=AD416,"X",""),""))</f>
        <v/>
      </c>
      <c r="AC423" s="317" t="str">
        <f>IF($F$30="","",$F$30)</f>
        <v>Social Services</v>
      </c>
      <c r="AD423" s="646"/>
      <c r="AE423" s="647"/>
      <c r="AF423" s="648"/>
      <c r="AG423" s="646"/>
      <c r="AH423" s="647"/>
      <c r="AI423" s="647"/>
      <c r="AJ423" s="648"/>
      <c r="AK423" s="122"/>
    </row>
    <row r="424" spans="4:47" ht="15" customHeight="1" x14ac:dyDescent="0.3">
      <c r="E424" s="46" t="str">
        <f>IF(G416="","",IF(N424&gt;0,IF(N424&lt;=G416,"X",""),""))</f>
        <v/>
      </c>
      <c r="F424" s="317" t="str">
        <f>IF($F$31="","",$F$31)</f>
        <v/>
      </c>
      <c r="G424" s="646"/>
      <c r="H424" s="647"/>
      <c r="I424" s="648"/>
      <c r="J424" s="646"/>
      <c r="K424" s="647"/>
      <c r="L424" s="647"/>
      <c r="M424" s="648"/>
      <c r="N424" s="122"/>
      <c r="X424" s="159"/>
      <c r="AB424" s="46" t="str">
        <f>IF(AD416="","",IF(AK424&gt;0,IF(AK424&lt;=AD416,"X",""),""))</f>
        <v/>
      </c>
      <c r="AC424" s="317" t="str">
        <f>IF($F$31="","",$F$31)</f>
        <v/>
      </c>
      <c r="AD424" s="646"/>
      <c r="AE424" s="647"/>
      <c r="AF424" s="648"/>
      <c r="AG424" s="646"/>
      <c r="AH424" s="647"/>
      <c r="AI424" s="647"/>
      <c r="AJ424" s="648"/>
      <c r="AK424" s="122"/>
    </row>
    <row r="425" spans="4:47" ht="15" customHeight="1" x14ac:dyDescent="0.3">
      <c r="E425" s="46" t="str">
        <f>IF(G416="","",IF(N425&gt;0,IF(N425&lt;=G416,"X",""),""))</f>
        <v/>
      </c>
      <c r="F425" s="317" t="str">
        <f>IF($F$32="","",$F$32)</f>
        <v/>
      </c>
      <c r="G425" s="646"/>
      <c r="H425" s="647"/>
      <c r="I425" s="648"/>
      <c r="J425" s="646"/>
      <c r="K425" s="647"/>
      <c r="L425" s="647"/>
      <c r="M425" s="648"/>
      <c r="N425" s="122"/>
      <c r="X425" s="159"/>
      <c r="AB425" s="46" t="str">
        <f>IF(AD416="","",IF(AK425&gt;0,IF(AK425&lt;=AD416,"X",""),""))</f>
        <v/>
      </c>
      <c r="AC425" s="317" t="str">
        <f>IF($F$32="","",$F$32)</f>
        <v/>
      </c>
      <c r="AD425" s="646"/>
      <c r="AE425" s="647"/>
      <c r="AF425" s="648"/>
      <c r="AG425" s="646"/>
      <c r="AH425" s="647"/>
      <c r="AI425" s="647"/>
      <c r="AJ425" s="648"/>
      <c r="AK425" s="122"/>
    </row>
    <row r="426" spans="4:47" ht="15" customHeight="1" x14ac:dyDescent="0.3">
      <c r="E426" s="46" t="str">
        <f>IF(G416="","",IF(N426&gt;0,IF(N426&lt;=G416,"X",""),""))</f>
        <v/>
      </c>
      <c r="F426" s="317" t="str">
        <f>IF($F$33="","",$F$33)</f>
        <v/>
      </c>
      <c r="G426" s="646"/>
      <c r="H426" s="647"/>
      <c r="I426" s="648"/>
      <c r="J426" s="646"/>
      <c r="K426" s="647"/>
      <c r="L426" s="647"/>
      <c r="M426" s="648"/>
      <c r="N426" s="122"/>
      <c r="X426" s="159"/>
      <c r="AB426" s="46" t="str">
        <f>IF(AD416="","",IF(AK426&gt;0,IF(AK426&lt;=AD416,"X",""),""))</f>
        <v/>
      </c>
      <c r="AC426" s="317" t="str">
        <f>IF($F$33="","",$F$33)</f>
        <v/>
      </c>
      <c r="AD426" s="646"/>
      <c r="AE426" s="647"/>
      <c r="AF426" s="648"/>
      <c r="AG426" s="646"/>
      <c r="AH426" s="647"/>
      <c r="AI426" s="647"/>
      <c r="AJ426" s="648"/>
      <c r="AK426" s="122"/>
    </row>
    <row r="427" spans="4:47" ht="17.25" thickBot="1" x14ac:dyDescent="0.35">
      <c r="D427" s="40"/>
      <c r="E427" s="40"/>
      <c r="F427" s="40"/>
      <c r="G427" s="40"/>
      <c r="H427" s="40"/>
      <c r="I427" s="40"/>
      <c r="J427" s="40"/>
      <c r="K427" s="40"/>
      <c r="L427" s="40"/>
      <c r="M427" s="40"/>
      <c r="N427" s="40"/>
      <c r="X427" s="159"/>
      <c r="AA427" s="40"/>
      <c r="AB427" s="40"/>
      <c r="AC427" s="40"/>
      <c r="AD427" s="40"/>
      <c r="AE427" s="40"/>
      <c r="AF427" s="40"/>
      <c r="AG427" s="40"/>
      <c r="AH427" s="40"/>
      <c r="AI427" s="40"/>
      <c r="AJ427" s="40"/>
      <c r="AK427" s="40"/>
    </row>
    <row r="428" spans="4:47" x14ac:dyDescent="0.3">
      <c r="D428" s="645"/>
      <c r="E428" s="645"/>
      <c r="F428" s="645"/>
      <c r="G428" s="645"/>
      <c r="H428" s="645"/>
      <c r="I428" s="645"/>
      <c r="J428" s="645"/>
      <c r="K428" s="645"/>
      <c r="L428" s="645"/>
      <c r="M428" s="645"/>
      <c r="N428" s="645"/>
      <c r="X428" s="159"/>
      <c r="AA428" s="645"/>
      <c r="AB428" s="645"/>
      <c r="AC428" s="645"/>
      <c r="AD428" s="645"/>
      <c r="AE428" s="645"/>
      <c r="AF428" s="645"/>
      <c r="AG428" s="645"/>
      <c r="AH428" s="645"/>
      <c r="AI428" s="645"/>
      <c r="AJ428" s="645"/>
      <c r="AK428" s="645"/>
    </row>
    <row r="429" spans="4:47" x14ac:dyDescent="0.3">
      <c r="E429" s="35" t="s">
        <v>194</v>
      </c>
      <c r="F429" s="41">
        <f>F415+1</f>
        <v>29</v>
      </c>
      <c r="G429" s="35" t="s">
        <v>195</v>
      </c>
      <c r="H429" s="35"/>
      <c r="I429" s="35"/>
      <c r="J429" s="326" t="s">
        <v>457</v>
      </c>
      <c r="K429" s="324"/>
      <c r="X429" s="159"/>
      <c r="AB429" s="35" t="s">
        <v>194</v>
      </c>
      <c r="AC429" s="41">
        <f>AC415+1</f>
        <v>29</v>
      </c>
      <c r="AD429" s="35" t="s">
        <v>195</v>
      </c>
      <c r="AE429" s="35"/>
      <c r="AF429" s="35"/>
      <c r="AG429" s="326" t="s">
        <v>457</v>
      </c>
      <c r="AH429" s="324"/>
    </row>
    <row r="430" spans="4:47" x14ac:dyDescent="0.3">
      <c r="E430" s="35" t="s">
        <v>196</v>
      </c>
      <c r="F430" s="267"/>
      <c r="G430" s="43" t="str">
        <f>IF(F430=O$4,P$4,IF(F430=O$5,P$5,IF(F430=O$6,P$6,IF(F430=O$7,P$7,IF(F430=O$8,P$8,"")))))</f>
        <v/>
      </c>
      <c r="H430" s="43"/>
      <c r="I430" s="43"/>
      <c r="J430" s="326" t="s">
        <v>458</v>
      </c>
      <c r="K430" s="324"/>
      <c r="L430" s="44"/>
      <c r="M430" s="44"/>
      <c r="N430" s="44"/>
      <c r="O430" s="113">
        <f>IF(F430="",0,1)</f>
        <v>0</v>
      </c>
      <c r="P430" s="113">
        <f>IF(E433="",0,1)</f>
        <v>0</v>
      </c>
      <c r="Q430" s="113">
        <f>IF(E434="",0,1)</f>
        <v>0</v>
      </c>
      <c r="R430" s="113">
        <f>IF(E435="",0,1)</f>
        <v>0</v>
      </c>
      <c r="S430" s="113">
        <f>IF(E436="",0,1)</f>
        <v>0</v>
      </c>
      <c r="T430" s="113">
        <f>IF(E437="",0,1)</f>
        <v>0</v>
      </c>
      <c r="U430" s="113">
        <f>IF(E438="",0,1)</f>
        <v>0</v>
      </c>
      <c r="V430" s="113">
        <f>IF(E439="",0,1)</f>
        <v>0</v>
      </c>
      <c r="W430" s="113">
        <f>IF(E440="",0,1)</f>
        <v>0</v>
      </c>
      <c r="X430" s="159"/>
      <c r="AB430" s="35" t="s">
        <v>196</v>
      </c>
      <c r="AC430" s="267"/>
      <c r="AD430" s="43" t="str">
        <f>IF(AC430=AL$4,AM$4,IF(AC430=AL$5,AM$5,IF(AC430=AL$6,AM$6,IF(AC430=AL$7,AM$7,IF(AC430=AL$8,AM$8,"")))))</f>
        <v/>
      </c>
      <c r="AE430" s="43"/>
      <c r="AF430" s="43"/>
      <c r="AG430" s="326" t="s">
        <v>458</v>
      </c>
      <c r="AH430" s="324"/>
      <c r="AI430" s="44"/>
      <c r="AJ430" s="44"/>
      <c r="AK430" s="44"/>
      <c r="AL430" s="113">
        <f>IF(AC430="",0,1)</f>
        <v>0</v>
      </c>
      <c r="AM430" s="113">
        <f>IF(AB433="",0,1)</f>
        <v>0</v>
      </c>
      <c r="AN430" s="113">
        <f>IF(AB434="",0,1)</f>
        <v>0</v>
      </c>
      <c r="AO430" s="113">
        <f>IF(AB435="",0,1)</f>
        <v>0</v>
      </c>
      <c r="AP430" s="113">
        <f>IF(AB436="",0,1)</f>
        <v>0</v>
      </c>
      <c r="AQ430" s="113">
        <f>IF(AB437="",0,1)</f>
        <v>0</v>
      </c>
      <c r="AR430" s="113">
        <f>IF(AB438="",0,1)</f>
        <v>0</v>
      </c>
      <c r="AS430" s="113">
        <f>IF(AB439="",0,1)</f>
        <v>0</v>
      </c>
      <c r="AT430" s="113">
        <f>IF(AB440="",0,1)</f>
        <v>0</v>
      </c>
      <c r="AU430" s="113">
        <f>IF(AB440="",0,1)</f>
        <v>0</v>
      </c>
    </row>
    <row r="431" spans="4:47" x14ac:dyDescent="0.3">
      <c r="G431" s="82"/>
      <c r="H431" s="82"/>
      <c r="I431" s="82"/>
      <c r="J431" s="82"/>
      <c r="K431" s="82"/>
      <c r="L431" s="82"/>
      <c r="M431" s="82"/>
      <c r="N431" s="82"/>
      <c r="X431" s="159"/>
      <c r="AD431" s="318"/>
      <c r="AE431" s="318"/>
      <c r="AF431" s="318"/>
      <c r="AG431" s="318"/>
      <c r="AH431" s="318"/>
      <c r="AI431" s="318"/>
      <c r="AJ431" s="318"/>
      <c r="AK431" s="318"/>
    </row>
    <row r="432" spans="4:47" x14ac:dyDescent="0.3">
      <c r="F432" s="35" t="s">
        <v>197</v>
      </c>
      <c r="G432" s="35" t="s">
        <v>198</v>
      </c>
      <c r="H432" s="35"/>
      <c r="I432" s="35"/>
      <c r="J432" s="35" t="s">
        <v>199</v>
      </c>
      <c r="K432" s="35"/>
      <c r="L432" s="35"/>
      <c r="M432" s="35"/>
      <c r="N432" s="35" t="s">
        <v>200</v>
      </c>
      <c r="X432" s="159"/>
      <c r="AC432" s="35" t="s">
        <v>197</v>
      </c>
      <c r="AD432" s="35" t="s">
        <v>198</v>
      </c>
      <c r="AE432" s="35"/>
      <c r="AF432" s="35"/>
      <c r="AG432" s="35" t="s">
        <v>199</v>
      </c>
      <c r="AH432" s="35"/>
      <c r="AI432" s="35"/>
      <c r="AJ432" s="35"/>
      <c r="AK432" s="35" t="s">
        <v>200</v>
      </c>
    </row>
    <row r="433" spans="4:47" ht="15" customHeight="1" x14ac:dyDescent="0.3">
      <c r="E433" s="46" t="str">
        <f>IF(G430="","",IF(N433&gt;0,IF(N433&lt;=G430,"X",""),""))</f>
        <v/>
      </c>
      <c r="F433" s="317" t="str">
        <f>IF($F$26="","",$F$26)</f>
        <v>Grocery Stores</v>
      </c>
      <c r="G433" s="646"/>
      <c r="H433" s="647"/>
      <c r="I433" s="648"/>
      <c r="J433" s="646"/>
      <c r="K433" s="647"/>
      <c r="L433" s="647"/>
      <c r="M433" s="648"/>
      <c r="N433" s="122"/>
      <c r="X433" s="159"/>
      <c r="AB433" s="46" t="str">
        <f>IF(AD430="","",IF(AK433&gt;0,IF(AK433&lt;=AD430,"X",""),""))</f>
        <v/>
      </c>
      <c r="AC433" s="317" t="str">
        <f>IF($F$26="","",$F$26)</f>
        <v>Grocery Stores</v>
      </c>
      <c r="AD433" s="646"/>
      <c r="AE433" s="647"/>
      <c r="AF433" s="648"/>
      <c r="AG433" s="646"/>
      <c r="AH433" s="647"/>
      <c r="AI433" s="647"/>
      <c r="AJ433" s="648"/>
      <c r="AK433" s="122"/>
    </row>
    <row r="434" spans="4:47" ht="15" customHeight="1" x14ac:dyDescent="0.3">
      <c r="E434" s="46" t="str">
        <f>IF(G430="","",IF(N434&gt;0,IF(N434&lt;=G430,"X",""),""))</f>
        <v/>
      </c>
      <c r="F434" s="317" t="str">
        <f>IF($F$27="","",$F$27)</f>
        <v>Education</v>
      </c>
      <c r="G434" s="646"/>
      <c r="H434" s="647"/>
      <c r="I434" s="648"/>
      <c r="J434" s="646"/>
      <c r="K434" s="647"/>
      <c r="L434" s="647"/>
      <c r="M434" s="648"/>
      <c r="N434" s="122"/>
      <c r="X434" s="159"/>
      <c r="AB434" s="46" t="str">
        <f>IF(AD430="","",IF(AK434&gt;0,IF(AK434&lt;=AD430,"X",""),""))</f>
        <v/>
      </c>
      <c r="AC434" s="317" t="str">
        <f>IF($F$27="","",$F$27)</f>
        <v>Education</v>
      </c>
      <c r="AD434" s="646"/>
      <c r="AE434" s="647"/>
      <c r="AF434" s="648"/>
      <c r="AG434" s="646"/>
      <c r="AH434" s="647"/>
      <c r="AI434" s="647"/>
      <c r="AJ434" s="648"/>
      <c r="AK434" s="122"/>
    </row>
    <row r="435" spans="4:47" ht="15" customHeight="1" x14ac:dyDescent="0.3">
      <c r="E435" s="46" t="str">
        <f>IF(G430="","",IF(N435&gt;0,IF(N435&lt;=G430,"X",""),""))</f>
        <v/>
      </c>
      <c r="F435" s="317" t="str">
        <f>IF($F$28="","",$F$28)</f>
        <v>Recreation</v>
      </c>
      <c r="G435" s="646"/>
      <c r="H435" s="647"/>
      <c r="I435" s="648"/>
      <c r="J435" s="646"/>
      <c r="K435" s="647"/>
      <c r="L435" s="647"/>
      <c r="M435" s="648"/>
      <c r="N435" s="122"/>
      <c r="X435" s="159"/>
      <c r="AB435" s="46" t="str">
        <f>IF(AD430="","",IF(AK435&gt;0,IF(AK435&lt;=AD430,"X",""),""))</f>
        <v/>
      </c>
      <c r="AC435" s="317" t="str">
        <f>IF($F$28="","",$F$28)</f>
        <v>Recreation</v>
      </c>
      <c r="AD435" s="646"/>
      <c r="AE435" s="647"/>
      <c r="AF435" s="648"/>
      <c r="AG435" s="646"/>
      <c r="AH435" s="647"/>
      <c r="AI435" s="647"/>
      <c r="AJ435" s="648"/>
      <c r="AK435" s="122"/>
    </row>
    <row r="436" spans="4:47" ht="15" customHeight="1" x14ac:dyDescent="0.3">
      <c r="E436" s="46" t="str">
        <f>IF(G430="","",IF(N436&gt;0,IF(N436&lt;=G430,"X",""),""))</f>
        <v/>
      </c>
      <c r="F436" s="317" t="str">
        <f>IF($F$29="","",$F$29)</f>
        <v>Health Services</v>
      </c>
      <c r="G436" s="646"/>
      <c r="H436" s="647"/>
      <c r="I436" s="648"/>
      <c r="J436" s="646"/>
      <c r="K436" s="647"/>
      <c r="L436" s="647"/>
      <c r="M436" s="648"/>
      <c r="N436" s="122"/>
      <c r="X436" s="159"/>
      <c r="AB436" s="46" t="str">
        <f>IF(AD430="","",IF(AK436&gt;0,IF(AK436&lt;=AD430,"X",""),""))</f>
        <v/>
      </c>
      <c r="AC436" s="317" t="str">
        <f>IF($F$29="","",$F$29)</f>
        <v>Health Services</v>
      </c>
      <c r="AD436" s="646"/>
      <c r="AE436" s="647"/>
      <c r="AF436" s="648"/>
      <c r="AG436" s="646"/>
      <c r="AH436" s="647"/>
      <c r="AI436" s="647"/>
      <c r="AJ436" s="648"/>
      <c r="AK436" s="122"/>
    </row>
    <row r="437" spans="4:47" ht="15" customHeight="1" x14ac:dyDescent="0.3">
      <c r="E437" s="46" t="str">
        <f>IF(G430="","",IF(N437&gt;0,IF(N437&lt;=G430,"X",""),""))</f>
        <v/>
      </c>
      <c r="F437" s="317" t="str">
        <f>IF($F$30="","",$F$30)</f>
        <v>Social Services</v>
      </c>
      <c r="G437" s="646"/>
      <c r="H437" s="647"/>
      <c r="I437" s="648"/>
      <c r="J437" s="646"/>
      <c r="K437" s="647"/>
      <c r="L437" s="647"/>
      <c r="M437" s="648"/>
      <c r="N437" s="122"/>
      <c r="X437" s="159"/>
      <c r="AB437" s="46" t="str">
        <f>IF(AD430="","",IF(AK437&gt;0,IF(AK437&lt;=AD430,"X",""),""))</f>
        <v/>
      </c>
      <c r="AC437" s="317" t="str">
        <f>IF($F$30="","",$F$30)</f>
        <v>Social Services</v>
      </c>
      <c r="AD437" s="646"/>
      <c r="AE437" s="647"/>
      <c r="AF437" s="648"/>
      <c r="AG437" s="646"/>
      <c r="AH437" s="647"/>
      <c r="AI437" s="647"/>
      <c r="AJ437" s="648"/>
      <c r="AK437" s="122"/>
    </row>
    <row r="438" spans="4:47" ht="15" customHeight="1" x14ac:dyDescent="0.3">
      <c r="E438" s="46" t="str">
        <f>IF(G430="","",IF(N438&gt;0,IF(N438&lt;=G430,"X",""),""))</f>
        <v/>
      </c>
      <c r="F438" s="317" t="str">
        <f>IF($F$31="","",$F$31)</f>
        <v/>
      </c>
      <c r="G438" s="646"/>
      <c r="H438" s="647"/>
      <c r="I438" s="648"/>
      <c r="J438" s="646"/>
      <c r="K438" s="647"/>
      <c r="L438" s="647"/>
      <c r="M438" s="648"/>
      <c r="N438" s="122"/>
      <c r="X438" s="159"/>
      <c r="AB438" s="46" t="str">
        <f>IF(AD430="","",IF(AK438&gt;0,IF(AK438&lt;=AD430,"X",""),""))</f>
        <v/>
      </c>
      <c r="AC438" s="317" t="str">
        <f>IF($F$31="","",$F$31)</f>
        <v/>
      </c>
      <c r="AD438" s="646"/>
      <c r="AE438" s="647"/>
      <c r="AF438" s="648"/>
      <c r="AG438" s="646"/>
      <c r="AH438" s="647"/>
      <c r="AI438" s="647"/>
      <c r="AJ438" s="648"/>
      <c r="AK438" s="122"/>
    </row>
    <row r="439" spans="4:47" ht="15" customHeight="1" x14ac:dyDescent="0.3">
      <c r="E439" s="46" t="str">
        <f>IF(G430="","",IF(N439&gt;0,IF(N439&lt;=G430,"X",""),""))</f>
        <v/>
      </c>
      <c r="F439" s="317" t="str">
        <f>IF($F$32="","",$F$32)</f>
        <v/>
      </c>
      <c r="G439" s="646"/>
      <c r="H439" s="647"/>
      <c r="I439" s="648"/>
      <c r="J439" s="646"/>
      <c r="K439" s="647"/>
      <c r="L439" s="647"/>
      <c r="M439" s="648"/>
      <c r="N439" s="122"/>
      <c r="X439" s="159"/>
      <c r="AB439" s="46" t="str">
        <f>IF(AD430="","",IF(AK439&gt;0,IF(AK439&lt;=AD430,"X",""),""))</f>
        <v/>
      </c>
      <c r="AC439" s="317" t="str">
        <f>IF($F$32="","",$F$32)</f>
        <v/>
      </c>
      <c r="AD439" s="646"/>
      <c r="AE439" s="647"/>
      <c r="AF439" s="648"/>
      <c r="AG439" s="646"/>
      <c r="AH439" s="647"/>
      <c r="AI439" s="647"/>
      <c r="AJ439" s="648"/>
      <c r="AK439" s="122"/>
    </row>
    <row r="440" spans="4:47" ht="15" customHeight="1" x14ac:dyDescent="0.3">
      <c r="E440" s="46" t="str">
        <f>IF(G430="","",IF(N440&gt;0,IF(N440&lt;=G430,"X",""),""))</f>
        <v/>
      </c>
      <c r="F440" s="317" t="str">
        <f>IF($F$33="","",$F$33)</f>
        <v/>
      </c>
      <c r="G440" s="646"/>
      <c r="H440" s="647"/>
      <c r="I440" s="648"/>
      <c r="J440" s="646"/>
      <c r="K440" s="647"/>
      <c r="L440" s="647"/>
      <c r="M440" s="648"/>
      <c r="N440" s="122"/>
      <c r="X440" s="159"/>
      <c r="AB440" s="46" t="str">
        <f>IF(AD430="","",IF(AK440&gt;0,IF(AK440&lt;=AD430,"X",""),""))</f>
        <v/>
      </c>
      <c r="AC440" s="317" t="str">
        <f>IF($F$33="","",$F$33)</f>
        <v/>
      </c>
      <c r="AD440" s="646"/>
      <c r="AE440" s="647"/>
      <c r="AF440" s="648"/>
      <c r="AG440" s="646"/>
      <c r="AH440" s="647"/>
      <c r="AI440" s="647"/>
      <c r="AJ440" s="648"/>
      <c r="AK440" s="122"/>
    </row>
    <row r="441" spans="4:47" ht="17.25" thickBot="1" x14ac:dyDescent="0.35">
      <c r="D441" s="40"/>
      <c r="E441" s="40"/>
      <c r="F441" s="40"/>
      <c r="G441" s="40"/>
      <c r="H441" s="40"/>
      <c r="I441" s="40"/>
      <c r="J441" s="40"/>
      <c r="K441" s="40"/>
      <c r="L441" s="40"/>
      <c r="M441" s="40"/>
      <c r="N441" s="40"/>
      <c r="X441" s="159"/>
      <c r="AA441" s="40"/>
      <c r="AB441" s="40"/>
      <c r="AC441" s="40"/>
      <c r="AD441" s="40"/>
      <c r="AE441" s="40"/>
      <c r="AF441" s="40"/>
      <c r="AG441" s="40"/>
      <c r="AH441" s="40"/>
      <c r="AI441" s="40"/>
      <c r="AJ441" s="40"/>
      <c r="AK441" s="40"/>
    </row>
    <row r="442" spans="4:47" x14ac:dyDescent="0.3">
      <c r="D442" s="645"/>
      <c r="E442" s="645"/>
      <c r="F442" s="645"/>
      <c r="G442" s="645"/>
      <c r="H442" s="645"/>
      <c r="I442" s="645"/>
      <c r="J442" s="645"/>
      <c r="K442" s="645"/>
      <c r="L442" s="645"/>
      <c r="M442" s="645"/>
      <c r="N442" s="645"/>
      <c r="X442" s="159"/>
      <c r="AA442" s="645"/>
      <c r="AB442" s="645"/>
      <c r="AC442" s="645"/>
      <c r="AD442" s="645"/>
      <c r="AE442" s="645"/>
      <c r="AF442" s="645"/>
      <c r="AG442" s="645"/>
      <c r="AH442" s="645"/>
      <c r="AI442" s="645"/>
      <c r="AJ442" s="645"/>
      <c r="AK442" s="645"/>
    </row>
    <row r="443" spans="4:47" x14ac:dyDescent="0.3">
      <c r="E443" s="35" t="s">
        <v>194</v>
      </c>
      <c r="F443" s="41">
        <f>F429+1</f>
        <v>30</v>
      </c>
      <c r="G443" s="35" t="s">
        <v>195</v>
      </c>
      <c r="H443" s="35"/>
      <c r="I443" s="35"/>
      <c r="J443" s="326" t="s">
        <v>457</v>
      </c>
      <c r="K443" s="324"/>
      <c r="X443" s="159"/>
      <c r="AB443" s="35" t="s">
        <v>194</v>
      </c>
      <c r="AC443" s="41">
        <f>AC429+1</f>
        <v>30</v>
      </c>
      <c r="AD443" s="35" t="s">
        <v>195</v>
      </c>
      <c r="AE443" s="35"/>
      <c r="AF443" s="35"/>
      <c r="AG443" s="326" t="s">
        <v>457</v>
      </c>
      <c r="AH443" s="324"/>
    </row>
    <row r="444" spans="4:47" x14ac:dyDescent="0.3">
      <c r="E444" s="35" t="s">
        <v>196</v>
      </c>
      <c r="F444" s="267"/>
      <c r="G444" s="43" t="str">
        <f>IF(F444=O$4,P$4,IF(F444=O$5,P$5,IF(F444=O$6,P$6,IF(F444=O$7,P$7,IF(F444=O$8,P$8,"")))))</f>
        <v/>
      </c>
      <c r="H444" s="43"/>
      <c r="I444" s="43"/>
      <c r="J444" s="326" t="s">
        <v>458</v>
      </c>
      <c r="K444" s="324"/>
      <c r="L444" s="44"/>
      <c r="M444" s="44"/>
      <c r="N444" s="44"/>
      <c r="O444" s="113">
        <f>IF(F444="",0,1)</f>
        <v>0</v>
      </c>
      <c r="P444" s="113">
        <f>IF(E447="",0,1)</f>
        <v>0</v>
      </c>
      <c r="Q444" s="113">
        <f>IF(E448="",0,1)</f>
        <v>0</v>
      </c>
      <c r="R444" s="113">
        <f>IF(E449="",0,1)</f>
        <v>0</v>
      </c>
      <c r="S444" s="113">
        <f>IF(E450="",0,1)</f>
        <v>0</v>
      </c>
      <c r="T444" s="113">
        <f>IF(E451="",0,1)</f>
        <v>0</v>
      </c>
      <c r="U444" s="113">
        <f>IF(E452="",0,1)</f>
        <v>0</v>
      </c>
      <c r="V444" s="113">
        <f>IF(E453="",0,1)</f>
        <v>0</v>
      </c>
      <c r="W444" s="113">
        <f>IF(E454="",0,1)</f>
        <v>0</v>
      </c>
      <c r="X444" s="159"/>
      <c r="AB444" s="35" t="s">
        <v>196</v>
      </c>
      <c r="AC444" s="267"/>
      <c r="AD444" s="43" t="str">
        <f>IF(AC444=AL$4,AM$4,IF(AC444=AL$5,AM$5,IF(AC444=AL$6,AM$6,IF(AC444=AL$7,AM$7,IF(AC444=AL$8,AM$8,"")))))</f>
        <v/>
      </c>
      <c r="AE444" s="43"/>
      <c r="AF444" s="43"/>
      <c r="AG444" s="326" t="s">
        <v>458</v>
      </c>
      <c r="AH444" s="324"/>
      <c r="AI444" s="44"/>
      <c r="AJ444" s="44"/>
      <c r="AK444" s="44"/>
      <c r="AL444" s="113">
        <f>IF(AC444="",0,1)</f>
        <v>0</v>
      </c>
      <c r="AM444" s="113">
        <f>IF(AB447="",0,1)</f>
        <v>0</v>
      </c>
      <c r="AN444" s="113">
        <f>IF(AB448="",0,1)</f>
        <v>0</v>
      </c>
      <c r="AO444" s="113">
        <f>IF(AB449="",0,1)</f>
        <v>0</v>
      </c>
      <c r="AP444" s="113">
        <f>IF(AB450="",0,1)</f>
        <v>0</v>
      </c>
      <c r="AQ444" s="113">
        <f>IF(AB451="",0,1)</f>
        <v>0</v>
      </c>
      <c r="AR444" s="113">
        <f>IF(AB452="",0,1)</f>
        <v>0</v>
      </c>
      <c r="AS444" s="113">
        <f>IF(AB453="",0,1)</f>
        <v>0</v>
      </c>
      <c r="AT444" s="113">
        <f>IF(AB454="",0,1)</f>
        <v>0</v>
      </c>
      <c r="AU444" s="113">
        <f>IF(AB454="",0,1)</f>
        <v>0</v>
      </c>
    </row>
    <row r="445" spans="4:47" x14ac:dyDescent="0.3">
      <c r="G445" s="82"/>
      <c r="H445" s="82"/>
      <c r="I445" s="82"/>
      <c r="J445" s="82"/>
      <c r="K445" s="82"/>
      <c r="L445" s="82"/>
      <c r="M445" s="82"/>
      <c r="N445" s="82"/>
      <c r="X445" s="159"/>
      <c r="AD445" s="318"/>
      <c r="AE445" s="318"/>
      <c r="AF445" s="318"/>
      <c r="AG445" s="318"/>
      <c r="AH445" s="318"/>
      <c r="AI445" s="318"/>
      <c r="AJ445" s="318"/>
      <c r="AK445" s="318"/>
    </row>
    <row r="446" spans="4:47" x14ac:dyDescent="0.3">
      <c r="F446" s="35" t="s">
        <v>197</v>
      </c>
      <c r="G446" s="35" t="s">
        <v>198</v>
      </c>
      <c r="H446" s="35"/>
      <c r="I446" s="35"/>
      <c r="J446" s="35" t="s">
        <v>199</v>
      </c>
      <c r="K446" s="35"/>
      <c r="L446" s="35"/>
      <c r="M446" s="35"/>
      <c r="N446" s="35" t="s">
        <v>200</v>
      </c>
      <c r="X446" s="159"/>
      <c r="AC446" s="35" t="s">
        <v>197</v>
      </c>
      <c r="AD446" s="35" t="s">
        <v>198</v>
      </c>
      <c r="AE446" s="35"/>
      <c r="AF446" s="35"/>
      <c r="AG446" s="35" t="s">
        <v>199</v>
      </c>
      <c r="AH446" s="35"/>
      <c r="AI446" s="35"/>
      <c r="AJ446" s="35"/>
      <c r="AK446" s="35" t="s">
        <v>200</v>
      </c>
    </row>
    <row r="447" spans="4:47" ht="15" customHeight="1" x14ac:dyDescent="0.3">
      <c r="E447" s="46" t="str">
        <f>IF(G444="","",IF(N447&gt;0,IF(N447&lt;=G444,"X",""),""))</f>
        <v/>
      </c>
      <c r="F447" s="317" t="str">
        <f>IF($F$26="","",$F$26)</f>
        <v>Grocery Stores</v>
      </c>
      <c r="G447" s="646"/>
      <c r="H447" s="647"/>
      <c r="I447" s="648"/>
      <c r="J447" s="646"/>
      <c r="K447" s="647"/>
      <c r="L447" s="647"/>
      <c r="M447" s="648"/>
      <c r="N447" s="122"/>
      <c r="X447" s="159"/>
      <c r="AB447" s="46" t="str">
        <f>IF(AD444="","",IF(AK447&gt;0,IF(AK447&lt;=AD444,"X",""),""))</f>
        <v/>
      </c>
      <c r="AC447" s="317" t="str">
        <f>IF($F$26="","",$F$26)</f>
        <v>Grocery Stores</v>
      </c>
      <c r="AD447" s="646"/>
      <c r="AE447" s="647"/>
      <c r="AF447" s="648"/>
      <c r="AG447" s="646"/>
      <c r="AH447" s="647"/>
      <c r="AI447" s="647"/>
      <c r="AJ447" s="648"/>
      <c r="AK447" s="122"/>
    </row>
    <row r="448" spans="4:47" ht="15" customHeight="1" x14ac:dyDescent="0.3">
      <c r="E448" s="46" t="str">
        <f>IF(G444="","",IF(N448&gt;0,IF(N448&lt;=G444,"X",""),""))</f>
        <v/>
      </c>
      <c r="F448" s="317" t="str">
        <f>IF($F$27="","",$F$27)</f>
        <v>Education</v>
      </c>
      <c r="G448" s="646"/>
      <c r="H448" s="647"/>
      <c r="I448" s="648"/>
      <c r="J448" s="646"/>
      <c r="K448" s="647"/>
      <c r="L448" s="647"/>
      <c r="M448" s="648"/>
      <c r="N448" s="122"/>
      <c r="X448" s="159"/>
      <c r="AB448" s="46" t="str">
        <f>IF(AD444="","",IF(AK448&gt;0,IF(AK448&lt;=AD444,"X",""),""))</f>
        <v/>
      </c>
      <c r="AC448" s="317" t="str">
        <f>IF($F$27="","",$F$27)</f>
        <v>Education</v>
      </c>
      <c r="AD448" s="646"/>
      <c r="AE448" s="647"/>
      <c r="AF448" s="648"/>
      <c r="AG448" s="646"/>
      <c r="AH448" s="647"/>
      <c r="AI448" s="647"/>
      <c r="AJ448" s="648"/>
      <c r="AK448" s="122"/>
    </row>
    <row r="449" spans="4:47" ht="15" customHeight="1" x14ac:dyDescent="0.3">
      <c r="E449" s="46" t="str">
        <f>IF(G444="","",IF(N449&gt;0,IF(N449&lt;=G444,"X",""),""))</f>
        <v/>
      </c>
      <c r="F449" s="317" t="str">
        <f>IF($F$28="","",$F$28)</f>
        <v>Recreation</v>
      </c>
      <c r="G449" s="646"/>
      <c r="H449" s="647"/>
      <c r="I449" s="648"/>
      <c r="J449" s="646"/>
      <c r="K449" s="647"/>
      <c r="L449" s="647"/>
      <c r="M449" s="648"/>
      <c r="N449" s="122"/>
      <c r="X449" s="159"/>
      <c r="AB449" s="46" t="str">
        <f>IF(AD444="","",IF(AK449&gt;0,IF(AK449&lt;=AD444,"X",""),""))</f>
        <v/>
      </c>
      <c r="AC449" s="317" t="str">
        <f>IF($F$28="","",$F$28)</f>
        <v>Recreation</v>
      </c>
      <c r="AD449" s="646"/>
      <c r="AE449" s="647"/>
      <c r="AF449" s="648"/>
      <c r="AG449" s="646"/>
      <c r="AH449" s="647"/>
      <c r="AI449" s="647"/>
      <c r="AJ449" s="648"/>
      <c r="AK449" s="122"/>
    </row>
    <row r="450" spans="4:47" ht="15" customHeight="1" x14ac:dyDescent="0.3">
      <c r="E450" s="46" t="str">
        <f>IF(G444="","",IF(N450&gt;0,IF(N450&lt;=G444,"X",""),""))</f>
        <v/>
      </c>
      <c r="F450" s="317" t="str">
        <f>IF($F$29="","",$F$29)</f>
        <v>Health Services</v>
      </c>
      <c r="G450" s="646"/>
      <c r="H450" s="647"/>
      <c r="I450" s="648"/>
      <c r="J450" s="646"/>
      <c r="K450" s="647"/>
      <c r="L450" s="647"/>
      <c r="M450" s="648"/>
      <c r="N450" s="122"/>
      <c r="X450" s="159"/>
      <c r="AB450" s="46" t="str">
        <f>IF(AD444="","",IF(AK450&gt;0,IF(AK450&lt;=AD444,"X",""),""))</f>
        <v/>
      </c>
      <c r="AC450" s="317" t="str">
        <f>IF($F$29="","",$F$29)</f>
        <v>Health Services</v>
      </c>
      <c r="AD450" s="646"/>
      <c r="AE450" s="647"/>
      <c r="AF450" s="648"/>
      <c r="AG450" s="646"/>
      <c r="AH450" s="647"/>
      <c r="AI450" s="647"/>
      <c r="AJ450" s="648"/>
      <c r="AK450" s="122"/>
    </row>
    <row r="451" spans="4:47" ht="15" customHeight="1" x14ac:dyDescent="0.3">
      <c r="E451" s="46" t="str">
        <f>IF(G444="","",IF(N451&gt;0,IF(N451&lt;=G444,"X",""),""))</f>
        <v/>
      </c>
      <c r="F451" s="317" t="str">
        <f>IF($F$30="","",$F$30)</f>
        <v>Social Services</v>
      </c>
      <c r="G451" s="646"/>
      <c r="H451" s="647"/>
      <c r="I451" s="648"/>
      <c r="J451" s="646"/>
      <c r="K451" s="647"/>
      <c r="L451" s="647"/>
      <c r="M451" s="648"/>
      <c r="N451" s="122"/>
      <c r="X451" s="159"/>
      <c r="AB451" s="46" t="str">
        <f>IF(AD444="","",IF(AK451&gt;0,IF(AK451&lt;=AD444,"X",""),""))</f>
        <v/>
      </c>
      <c r="AC451" s="317" t="str">
        <f>IF($F$30="","",$F$30)</f>
        <v>Social Services</v>
      </c>
      <c r="AD451" s="646"/>
      <c r="AE451" s="647"/>
      <c r="AF451" s="648"/>
      <c r="AG451" s="646"/>
      <c r="AH451" s="647"/>
      <c r="AI451" s="647"/>
      <c r="AJ451" s="648"/>
      <c r="AK451" s="122"/>
    </row>
    <row r="452" spans="4:47" ht="15" customHeight="1" x14ac:dyDescent="0.3">
      <c r="E452" s="46" t="str">
        <f>IF(G444="","",IF(N452&gt;0,IF(N452&lt;=G444,"X",""),""))</f>
        <v/>
      </c>
      <c r="F452" s="317" t="str">
        <f>IF($F$31="","",$F$31)</f>
        <v/>
      </c>
      <c r="G452" s="646"/>
      <c r="H452" s="647"/>
      <c r="I452" s="648"/>
      <c r="J452" s="646"/>
      <c r="K452" s="647"/>
      <c r="L452" s="647"/>
      <c r="M452" s="648"/>
      <c r="N452" s="122"/>
      <c r="X452" s="159"/>
      <c r="AB452" s="46" t="str">
        <f>IF(AD444="","",IF(AK452&gt;0,IF(AK452&lt;=AD444,"X",""),""))</f>
        <v/>
      </c>
      <c r="AC452" s="317" t="str">
        <f>IF($F$31="","",$F$31)</f>
        <v/>
      </c>
      <c r="AD452" s="646"/>
      <c r="AE452" s="647"/>
      <c r="AF452" s="648"/>
      <c r="AG452" s="646"/>
      <c r="AH452" s="647"/>
      <c r="AI452" s="647"/>
      <c r="AJ452" s="648"/>
      <c r="AK452" s="122"/>
    </row>
    <row r="453" spans="4:47" ht="15" customHeight="1" x14ac:dyDescent="0.3">
      <c r="E453" s="46" t="str">
        <f>IF(G444="","",IF(N453&gt;0,IF(N453&lt;=G444,"X",""),""))</f>
        <v/>
      </c>
      <c r="F453" s="317" t="str">
        <f>IF($F$32="","",$F$32)</f>
        <v/>
      </c>
      <c r="G453" s="646"/>
      <c r="H453" s="647"/>
      <c r="I453" s="648"/>
      <c r="J453" s="646"/>
      <c r="K453" s="647"/>
      <c r="L453" s="647"/>
      <c r="M453" s="648"/>
      <c r="N453" s="122"/>
      <c r="X453" s="159"/>
      <c r="AB453" s="46" t="str">
        <f>IF(AD444="","",IF(AK453&gt;0,IF(AK453&lt;=AD444,"X",""),""))</f>
        <v/>
      </c>
      <c r="AC453" s="317" t="str">
        <f>IF($F$32="","",$F$32)</f>
        <v/>
      </c>
      <c r="AD453" s="646"/>
      <c r="AE453" s="647"/>
      <c r="AF453" s="648"/>
      <c r="AG453" s="646"/>
      <c r="AH453" s="647"/>
      <c r="AI453" s="647"/>
      <c r="AJ453" s="648"/>
      <c r="AK453" s="122"/>
    </row>
    <row r="454" spans="4:47" ht="15" customHeight="1" x14ac:dyDescent="0.3">
      <c r="E454" s="46" t="str">
        <f>IF(G444="","",IF(N454&gt;0,IF(N454&lt;=G444,"X",""),""))</f>
        <v/>
      </c>
      <c r="F454" s="317" t="str">
        <f>IF($F$33="","",$F$33)</f>
        <v/>
      </c>
      <c r="G454" s="646"/>
      <c r="H454" s="647"/>
      <c r="I454" s="648"/>
      <c r="J454" s="646"/>
      <c r="K454" s="647"/>
      <c r="L454" s="647"/>
      <c r="M454" s="648"/>
      <c r="N454" s="122"/>
      <c r="X454" s="159"/>
      <c r="AB454" s="46" t="str">
        <f>IF(AD444="","",IF(AK454&gt;0,IF(AK454&lt;=AD444,"X",""),""))</f>
        <v/>
      </c>
      <c r="AC454" s="317" t="str">
        <f>IF($F$33="","",$F$33)</f>
        <v/>
      </c>
      <c r="AD454" s="646"/>
      <c r="AE454" s="647"/>
      <c r="AF454" s="648"/>
      <c r="AG454" s="646"/>
      <c r="AH454" s="647"/>
      <c r="AI454" s="647"/>
      <c r="AJ454" s="648"/>
      <c r="AK454" s="122"/>
    </row>
    <row r="455" spans="4:47" ht="17.25" thickBot="1" x14ac:dyDescent="0.35">
      <c r="D455" s="40"/>
      <c r="E455" s="40"/>
      <c r="F455" s="40"/>
      <c r="G455" s="40"/>
      <c r="H455" s="40"/>
      <c r="I455" s="40"/>
      <c r="J455" s="40"/>
      <c r="K455" s="40"/>
      <c r="L455" s="40"/>
      <c r="M455" s="40"/>
      <c r="N455" s="40"/>
      <c r="X455" s="159"/>
      <c r="AA455" s="40"/>
      <c r="AB455" s="40"/>
      <c r="AC455" s="40"/>
      <c r="AD455" s="40"/>
      <c r="AE455" s="40"/>
      <c r="AF455" s="40"/>
      <c r="AG455" s="40"/>
      <c r="AH455" s="40"/>
      <c r="AI455" s="40"/>
      <c r="AJ455" s="40"/>
      <c r="AK455" s="40"/>
    </row>
    <row r="456" spans="4:47" x14ac:dyDescent="0.3">
      <c r="D456" s="645"/>
      <c r="E456" s="645"/>
      <c r="F456" s="645"/>
      <c r="G456" s="645"/>
      <c r="H456" s="645"/>
      <c r="I456" s="645"/>
      <c r="J456" s="645"/>
      <c r="K456" s="645"/>
      <c r="L456" s="645"/>
      <c r="M456" s="645"/>
      <c r="N456" s="645"/>
      <c r="X456" s="159"/>
      <c r="AA456" s="645"/>
      <c r="AB456" s="645"/>
      <c r="AC456" s="645"/>
      <c r="AD456" s="645"/>
      <c r="AE456" s="645"/>
      <c r="AF456" s="645"/>
      <c r="AG456" s="645"/>
      <c r="AH456" s="645"/>
      <c r="AI456" s="645"/>
      <c r="AJ456" s="645"/>
      <c r="AK456" s="645"/>
    </row>
    <row r="457" spans="4:47" x14ac:dyDescent="0.3">
      <c r="E457" s="35" t="s">
        <v>194</v>
      </c>
      <c r="F457" s="41">
        <f>F443+1</f>
        <v>31</v>
      </c>
      <c r="G457" s="35" t="s">
        <v>195</v>
      </c>
      <c r="H457" s="35"/>
      <c r="I457" s="35"/>
      <c r="J457" s="326" t="s">
        <v>457</v>
      </c>
      <c r="K457" s="324"/>
      <c r="X457" s="159"/>
      <c r="AB457" s="35" t="s">
        <v>194</v>
      </c>
      <c r="AC457" s="41">
        <f>AC443+1</f>
        <v>31</v>
      </c>
      <c r="AD457" s="35" t="s">
        <v>195</v>
      </c>
      <c r="AE457" s="35"/>
      <c r="AF457" s="35"/>
      <c r="AG457" s="326" t="s">
        <v>457</v>
      </c>
      <c r="AH457" s="324"/>
    </row>
    <row r="458" spans="4:47" x14ac:dyDescent="0.3">
      <c r="E458" s="35" t="s">
        <v>196</v>
      </c>
      <c r="F458" s="267"/>
      <c r="G458" s="43" t="str">
        <f>IF(F458=O$4,P$4,IF(F458=O$5,P$5,IF(F458=O$6,P$6,IF(F458=O$7,P$7,IF(F458=O$8,P$8,"")))))</f>
        <v/>
      </c>
      <c r="H458" s="43"/>
      <c r="I458" s="43"/>
      <c r="J458" s="326" t="s">
        <v>458</v>
      </c>
      <c r="K458" s="324"/>
      <c r="L458" s="44"/>
      <c r="M458" s="44"/>
      <c r="N458" s="44"/>
      <c r="O458" s="113">
        <f>IF(F458="",0,1)</f>
        <v>0</v>
      </c>
      <c r="P458" s="113">
        <f>IF(E461="",0,1)</f>
        <v>0</v>
      </c>
      <c r="Q458" s="113">
        <f>IF(E462="",0,1)</f>
        <v>0</v>
      </c>
      <c r="R458" s="113">
        <f>IF(E463="",0,1)</f>
        <v>0</v>
      </c>
      <c r="S458" s="113">
        <f>IF(E464="",0,1)</f>
        <v>0</v>
      </c>
      <c r="T458" s="113">
        <f>IF(E465="",0,1)</f>
        <v>0</v>
      </c>
      <c r="U458" s="113">
        <f>IF(E466="",0,1)</f>
        <v>0</v>
      </c>
      <c r="V458" s="113">
        <f>IF(E467="",0,1)</f>
        <v>0</v>
      </c>
      <c r="W458" s="113">
        <f>IF(E468="",0,1)</f>
        <v>0</v>
      </c>
      <c r="X458" s="159"/>
      <c r="AB458" s="35" t="s">
        <v>196</v>
      </c>
      <c r="AC458" s="267"/>
      <c r="AD458" s="43" t="str">
        <f>IF(AC458=AL$4,AM$4,IF(AC458=AL$5,AM$5,IF(AC458=AL$6,AM$6,IF(AC458=AL$7,AM$7,IF(AC458=AL$8,AM$8,"")))))</f>
        <v/>
      </c>
      <c r="AE458" s="43"/>
      <c r="AF458" s="43"/>
      <c r="AG458" s="326" t="s">
        <v>458</v>
      </c>
      <c r="AH458" s="324"/>
      <c r="AI458" s="44"/>
      <c r="AJ458" s="44"/>
      <c r="AK458" s="44"/>
      <c r="AL458" s="113">
        <f>IF(AC458="",0,1)</f>
        <v>0</v>
      </c>
      <c r="AM458" s="113">
        <f>IF(AB461="",0,1)</f>
        <v>0</v>
      </c>
      <c r="AN458" s="113">
        <f>IF(AB462="",0,1)</f>
        <v>0</v>
      </c>
      <c r="AO458" s="113">
        <f>IF(AB463="",0,1)</f>
        <v>0</v>
      </c>
      <c r="AP458" s="113">
        <f>IF(AB464="",0,1)</f>
        <v>0</v>
      </c>
      <c r="AQ458" s="113">
        <f>IF(AB465="",0,1)</f>
        <v>0</v>
      </c>
      <c r="AR458" s="113">
        <f>IF(AB466="",0,1)</f>
        <v>0</v>
      </c>
      <c r="AS458" s="113">
        <f>IF(AB467="",0,1)</f>
        <v>0</v>
      </c>
      <c r="AT458" s="113">
        <f>IF(AB468="",0,1)</f>
        <v>0</v>
      </c>
      <c r="AU458" s="113">
        <f>IF(AB468="",0,1)</f>
        <v>0</v>
      </c>
    </row>
    <row r="459" spans="4:47" x14ac:dyDescent="0.3">
      <c r="G459" s="82"/>
      <c r="H459" s="82"/>
      <c r="I459" s="82"/>
      <c r="J459" s="82"/>
      <c r="K459" s="82"/>
      <c r="L459" s="82"/>
      <c r="M459" s="82"/>
      <c r="N459" s="82"/>
      <c r="X459" s="159"/>
      <c r="AD459" s="318"/>
      <c r="AE459" s="318"/>
      <c r="AF459" s="318"/>
      <c r="AG459" s="318"/>
      <c r="AH459" s="318"/>
      <c r="AI459" s="318"/>
      <c r="AJ459" s="318"/>
      <c r="AK459" s="318"/>
    </row>
    <row r="460" spans="4:47" x14ac:dyDescent="0.3">
      <c r="F460" s="35" t="s">
        <v>197</v>
      </c>
      <c r="G460" s="35" t="s">
        <v>198</v>
      </c>
      <c r="H460" s="35"/>
      <c r="I460" s="35"/>
      <c r="J460" s="35" t="s">
        <v>199</v>
      </c>
      <c r="K460" s="35"/>
      <c r="L460" s="35"/>
      <c r="M460" s="35"/>
      <c r="N460" s="35" t="s">
        <v>200</v>
      </c>
      <c r="X460" s="159"/>
      <c r="AC460" s="35" t="s">
        <v>197</v>
      </c>
      <c r="AD460" s="35" t="s">
        <v>198</v>
      </c>
      <c r="AE460" s="35"/>
      <c r="AF460" s="35"/>
      <c r="AG460" s="35" t="s">
        <v>199</v>
      </c>
      <c r="AH460" s="35"/>
      <c r="AI460" s="35"/>
      <c r="AJ460" s="35"/>
      <c r="AK460" s="35" t="s">
        <v>200</v>
      </c>
    </row>
    <row r="461" spans="4:47" ht="15" customHeight="1" x14ac:dyDescent="0.3">
      <c r="E461" s="46" t="str">
        <f>IF(G458="","",IF(N461&gt;0,IF(N461&lt;=G458,"X",""),""))</f>
        <v/>
      </c>
      <c r="F461" s="317" t="str">
        <f>IF($F$26="","",$F$26)</f>
        <v>Grocery Stores</v>
      </c>
      <c r="G461" s="646"/>
      <c r="H461" s="647"/>
      <c r="I461" s="648"/>
      <c r="J461" s="646"/>
      <c r="K461" s="647"/>
      <c r="L461" s="647"/>
      <c r="M461" s="648"/>
      <c r="N461" s="122"/>
      <c r="X461" s="159"/>
      <c r="AB461" s="46" t="str">
        <f>IF(AD458="","",IF(AK461&gt;0,IF(AK461&lt;=AD458,"X",""),""))</f>
        <v/>
      </c>
      <c r="AC461" s="317" t="str">
        <f>IF($F$26="","",$F$26)</f>
        <v>Grocery Stores</v>
      </c>
      <c r="AD461" s="646"/>
      <c r="AE461" s="647"/>
      <c r="AF461" s="648"/>
      <c r="AG461" s="646"/>
      <c r="AH461" s="647"/>
      <c r="AI461" s="647"/>
      <c r="AJ461" s="648"/>
      <c r="AK461" s="122"/>
    </row>
    <row r="462" spans="4:47" ht="15" customHeight="1" x14ac:dyDescent="0.3">
      <c r="E462" s="46" t="str">
        <f>IF(G458="","",IF(N462&gt;0,IF(N462&lt;=G458,"X",""),""))</f>
        <v/>
      </c>
      <c r="F462" s="317" t="str">
        <f>IF($F$27="","",$F$27)</f>
        <v>Education</v>
      </c>
      <c r="G462" s="646"/>
      <c r="H462" s="647"/>
      <c r="I462" s="648"/>
      <c r="J462" s="646"/>
      <c r="K462" s="647"/>
      <c r="L462" s="647"/>
      <c r="M462" s="648"/>
      <c r="N462" s="122"/>
      <c r="X462" s="159"/>
      <c r="AB462" s="46" t="str">
        <f>IF(AD458="","",IF(AK462&gt;0,IF(AK462&lt;=AD458,"X",""),""))</f>
        <v/>
      </c>
      <c r="AC462" s="317" t="str">
        <f>IF($F$27="","",$F$27)</f>
        <v>Education</v>
      </c>
      <c r="AD462" s="646"/>
      <c r="AE462" s="647"/>
      <c r="AF462" s="648"/>
      <c r="AG462" s="646"/>
      <c r="AH462" s="647"/>
      <c r="AI462" s="647"/>
      <c r="AJ462" s="648"/>
      <c r="AK462" s="122"/>
    </row>
    <row r="463" spans="4:47" ht="15" customHeight="1" x14ac:dyDescent="0.3">
      <c r="E463" s="46" t="str">
        <f>IF(G458="","",IF(N463&gt;0,IF(N463&lt;=G458,"X",""),""))</f>
        <v/>
      </c>
      <c r="F463" s="317" t="str">
        <f>IF($F$28="","",$F$28)</f>
        <v>Recreation</v>
      </c>
      <c r="G463" s="646"/>
      <c r="H463" s="647"/>
      <c r="I463" s="648"/>
      <c r="J463" s="646"/>
      <c r="K463" s="647"/>
      <c r="L463" s="647"/>
      <c r="M463" s="648"/>
      <c r="N463" s="122"/>
      <c r="X463" s="159"/>
      <c r="AB463" s="46" t="str">
        <f>IF(AD458="","",IF(AK463&gt;0,IF(AK463&lt;=AD458,"X",""),""))</f>
        <v/>
      </c>
      <c r="AC463" s="317" t="str">
        <f>IF($F$28="","",$F$28)</f>
        <v>Recreation</v>
      </c>
      <c r="AD463" s="646"/>
      <c r="AE463" s="647"/>
      <c r="AF463" s="648"/>
      <c r="AG463" s="646"/>
      <c r="AH463" s="647"/>
      <c r="AI463" s="647"/>
      <c r="AJ463" s="648"/>
      <c r="AK463" s="122"/>
    </row>
    <row r="464" spans="4:47" ht="15" customHeight="1" x14ac:dyDescent="0.3">
      <c r="E464" s="46" t="str">
        <f>IF(G458="","",IF(N464&gt;0,IF(N464&lt;=G458,"X",""),""))</f>
        <v/>
      </c>
      <c r="F464" s="317" t="str">
        <f>IF($F$29="","",$F$29)</f>
        <v>Health Services</v>
      </c>
      <c r="G464" s="646"/>
      <c r="H464" s="647"/>
      <c r="I464" s="648"/>
      <c r="J464" s="646"/>
      <c r="K464" s="647"/>
      <c r="L464" s="647"/>
      <c r="M464" s="648"/>
      <c r="N464" s="122"/>
      <c r="X464" s="159"/>
      <c r="AB464" s="46" t="str">
        <f>IF(AD458="","",IF(AK464&gt;0,IF(AK464&lt;=AD458,"X",""),""))</f>
        <v/>
      </c>
      <c r="AC464" s="317" t="str">
        <f>IF($F$29="","",$F$29)</f>
        <v>Health Services</v>
      </c>
      <c r="AD464" s="646"/>
      <c r="AE464" s="647"/>
      <c r="AF464" s="648"/>
      <c r="AG464" s="646"/>
      <c r="AH464" s="647"/>
      <c r="AI464" s="647"/>
      <c r="AJ464" s="648"/>
      <c r="AK464" s="122"/>
    </row>
    <row r="465" spans="4:47" ht="15" customHeight="1" x14ac:dyDescent="0.3">
      <c r="E465" s="46" t="str">
        <f>IF(G458="","",IF(N465&gt;0,IF(N465&lt;=G458,"X",""),""))</f>
        <v/>
      </c>
      <c r="F465" s="317" t="str">
        <f>IF($F$30="","",$F$30)</f>
        <v>Social Services</v>
      </c>
      <c r="G465" s="646"/>
      <c r="H465" s="647"/>
      <c r="I465" s="648"/>
      <c r="J465" s="646"/>
      <c r="K465" s="647"/>
      <c r="L465" s="647"/>
      <c r="M465" s="648"/>
      <c r="N465" s="122"/>
      <c r="X465" s="159"/>
      <c r="AB465" s="46" t="str">
        <f>IF(AD458="","",IF(AK465&gt;0,IF(AK465&lt;=AD458,"X",""),""))</f>
        <v/>
      </c>
      <c r="AC465" s="317" t="str">
        <f>IF($F$30="","",$F$30)</f>
        <v>Social Services</v>
      </c>
      <c r="AD465" s="646"/>
      <c r="AE465" s="647"/>
      <c r="AF465" s="648"/>
      <c r="AG465" s="646"/>
      <c r="AH465" s="647"/>
      <c r="AI465" s="647"/>
      <c r="AJ465" s="648"/>
      <c r="AK465" s="122"/>
    </row>
    <row r="466" spans="4:47" ht="15" customHeight="1" x14ac:dyDescent="0.3">
      <c r="E466" s="46" t="str">
        <f>IF(G458="","",IF(N466&gt;0,IF(N466&lt;=G458,"X",""),""))</f>
        <v/>
      </c>
      <c r="F466" s="317" t="str">
        <f>IF($F$31="","",$F$31)</f>
        <v/>
      </c>
      <c r="G466" s="646"/>
      <c r="H466" s="647"/>
      <c r="I466" s="648"/>
      <c r="J466" s="646"/>
      <c r="K466" s="647"/>
      <c r="L466" s="647"/>
      <c r="M466" s="648"/>
      <c r="N466" s="122"/>
      <c r="X466" s="159"/>
      <c r="AB466" s="46" t="str">
        <f>IF(AD458="","",IF(AK466&gt;0,IF(AK466&lt;=AD458,"X",""),""))</f>
        <v/>
      </c>
      <c r="AC466" s="317" t="str">
        <f>IF($F$31="","",$F$31)</f>
        <v/>
      </c>
      <c r="AD466" s="646"/>
      <c r="AE466" s="647"/>
      <c r="AF466" s="648"/>
      <c r="AG466" s="646"/>
      <c r="AH466" s="647"/>
      <c r="AI466" s="647"/>
      <c r="AJ466" s="648"/>
      <c r="AK466" s="122"/>
    </row>
    <row r="467" spans="4:47" ht="15" customHeight="1" x14ac:dyDescent="0.3">
      <c r="E467" s="46" t="str">
        <f>IF(G458="","",IF(N467&gt;0,IF(N467&lt;=G458,"X",""),""))</f>
        <v/>
      </c>
      <c r="F467" s="317" t="str">
        <f>IF($F$32="","",$F$32)</f>
        <v/>
      </c>
      <c r="G467" s="646"/>
      <c r="H467" s="647"/>
      <c r="I467" s="648"/>
      <c r="J467" s="646"/>
      <c r="K467" s="647"/>
      <c r="L467" s="647"/>
      <c r="M467" s="648"/>
      <c r="N467" s="122"/>
      <c r="X467" s="159"/>
      <c r="AB467" s="46" t="str">
        <f>IF(AD458="","",IF(AK467&gt;0,IF(AK467&lt;=AD458,"X",""),""))</f>
        <v/>
      </c>
      <c r="AC467" s="317" t="str">
        <f>IF($F$32="","",$F$32)</f>
        <v/>
      </c>
      <c r="AD467" s="646"/>
      <c r="AE467" s="647"/>
      <c r="AF467" s="648"/>
      <c r="AG467" s="646"/>
      <c r="AH467" s="647"/>
      <c r="AI467" s="647"/>
      <c r="AJ467" s="648"/>
      <c r="AK467" s="122"/>
    </row>
    <row r="468" spans="4:47" ht="15" customHeight="1" x14ac:dyDescent="0.3">
      <c r="E468" s="46" t="str">
        <f>IF(G458="","",IF(N468&gt;0,IF(N468&lt;=G458,"X",""),""))</f>
        <v/>
      </c>
      <c r="F468" s="317" t="str">
        <f>IF($F$33="","",$F$33)</f>
        <v/>
      </c>
      <c r="G468" s="646"/>
      <c r="H468" s="647"/>
      <c r="I468" s="648"/>
      <c r="J468" s="646"/>
      <c r="K468" s="647"/>
      <c r="L468" s="647"/>
      <c r="M468" s="648"/>
      <c r="N468" s="122"/>
      <c r="X468" s="159"/>
      <c r="AB468" s="46" t="str">
        <f>IF(AD458="","",IF(AK468&gt;0,IF(AK468&lt;=AD458,"X",""),""))</f>
        <v/>
      </c>
      <c r="AC468" s="317" t="str">
        <f>IF($F$33="","",$F$33)</f>
        <v/>
      </c>
      <c r="AD468" s="646"/>
      <c r="AE468" s="647"/>
      <c r="AF468" s="648"/>
      <c r="AG468" s="646"/>
      <c r="AH468" s="647"/>
      <c r="AI468" s="647"/>
      <c r="AJ468" s="648"/>
      <c r="AK468" s="122"/>
    </row>
    <row r="469" spans="4:47" ht="17.25" thickBot="1" x14ac:dyDescent="0.35">
      <c r="D469" s="40"/>
      <c r="E469" s="40"/>
      <c r="F469" s="40"/>
      <c r="G469" s="40"/>
      <c r="H469" s="40"/>
      <c r="I469" s="40"/>
      <c r="J469" s="40"/>
      <c r="K469" s="40"/>
      <c r="L469" s="40"/>
      <c r="M469" s="40"/>
      <c r="N469" s="40"/>
      <c r="X469" s="159"/>
      <c r="AA469" s="40"/>
      <c r="AB469" s="40"/>
      <c r="AC469" s="40"/>
      <c r="AD469" s="40"/>
      <c r="AE469" s="40"/>
      <c r="AF469" s="40"/>
      <c r="AG469" s="40"/>
      <c r="AH469" s="40"/>
      <c r="AI469" s="40"/>
      <c r="AJ469" s="40"/>
      <c r="AK469" s="40"/>
    </row>
    <row r="470" spans="4:47" x14ac:dyDescent="0.3">
      <c r="D470" s="645"/>
      <c r="E470" s="645"/>
      <c r="F470" s="645"/>
      <c r="G470" s="645"/>
      <c r="H470" s="645"/>
      <c r="I470" s="645"/>
      <c r="J470" s="645"/>
      <c r="K470" s="645"/>
      <c r="L470" s="645"/>
      <c r="M470" s="645"/>
      <c r="N470" s="645"/>
      <c r="X470" s="159"/>
      <c r="AA470" s="645"/>
      <c r="AB470" s="645"/>
      <c r="AC470" s="645"/>
      <c r="AD470" s="645"/>
      <c r="AE470" s="645"/>
      <c r="AF470" s="645"/>
      <c r="AG470" s="645"/>
      <c r="AH470" s="645"/>
      <c r="AI470" s="645"/>
      <c r="AJ470" s="645"/>
      <c r="AK470" s="645"/>
    </row>
    <row r="471" spans="4:47" x14ac:dyDescent="0.3">
      <c r="E471" s="35" t="s">
        <v>194</v>
      </c>
      <c r="F471" s="41">
        <f>F457+1</f>
        <v>32</v>
      </c>
      <c r="G471" s="35" t="s">
        <v>195</v>
      </c>
      <c r="H471" s="35"/>
      <c r="I471" s="35"/>
      <c r="J471" s="326" t="s">
        <v>457</v>
      </c>
      <c r="K471" s="324"/>
      <c r="X471" s="159"/>
      <c r="AB471" s="35" t="s">
        <v>194</v>
      </c>
      <c r="AC471" s="41">
        <f>AC457+1</f>
        <v>32</v>
      </c>
      <c r="AD471" s="35" t="s">
        <v>195</v>
      </c>
      <c r="AE471" s="35"/>
      <c r="AF471" s="35"/>
      <c r="AG471" s="326" t="s">
        <v>457</v>
      </c>
      <c r="AH471" s="324"/>
    </row>
    <row r="472" spans="4:47" x14ac:dyDescent="0.3">
      <c r="E472" s="35" t="s">
        <v>196</v>
      </c>
      <c r="F472" s="267"/>
      <c r="G472" s="43" t="str">
        <f>IF(F472=O$4,P$4,IF(F472=O$5,P$5,IF(F472=O$6,P$6,IF(F472=O$7,P$7,IF(F472=O$8,P$8,"")))))</f>
        <v/>
      </c>
      <c r="H472" s="43"/>
      <c r="I472" s="43"/>
      <c r="J472" s="326" t="s">
        <v>458</v>
      </c>
      <c r="K472" s="324"/>
      <c r="L472" s="44"/>
      <c r="M472" s="44"/>
      <c r="N472" s="44"/>
      <c r="O472" s="113">
        <f>IF(F472="",0,1)</f>
        <v>0</v>
      </c>
      <c r="P472" s="113">
        <f>IF(E475="",0,1)</f>
        <v>0</v>
      </c>
      <c r="Q472" s="113">
        <f>IF(E476="",0,1)</f>
        <v>0</v>
      </c>
      <c r="R472" s="113">
        <f>IF(E477="",0,1)</f>
        <v>0</v>
      </c>
      <c r="S472" s="113">
        <f>IF(E478="",0,1)</f>
        <v>0</v>
      </c>
      <c r="T472" s="113">
        <f>IF(E479="",0,1)</f>
        <v>0</v>
      </c>
      <c r="U472" s="113">
        <f>IF(E480="",0,1)</f>
        <v>0</v>
      </c>
      <c r="V472" s="113">
        <f>IF(E481="",0,1)</f>
        <v>0</v>
      </c>
      <c r="W472" s="113">
        <f>IF(E482="",0,1)</f>
        <v>0</v>
      </c>
      <c r="X472" s="159"/>
      <c r="AB472" s="35" t="s">
        <v>196</v>
      </c>
      <c r="AC472" s="267"/>
      <c r="AD472" s="43" t="str">
        <f>IF(AC472=AL$4,AM$4,IF(AC472=AL$5,AM$5,IF(AC472=AL$6,AM$6,IF(AC472=AL$7,AM$7,IF(AC472=AL$8,AM$8,"")))))</f>
        <v/>
      </c>
      <c r="AE472" s="43"/>
      <c r="AF472" s="43"/>
      <c r="AG472" s="326" t="s">
        <v>458</v>
      </c>
      <c r="AH472" s="324"/>
      <c r="AI472" s="44"/>
      <c r="AJ472" s="44"/>
      <c r="AK472" s="44"/>
      <c r="AL472" s="113">
        <f>IF(AC472="",0,1)</f>
        <v>0</v>
      </c>
      <c r="AM472" s="113">
        <f>IF(AB475="",0,1)</f>
        <v>0</v>
      </c>
      <c r="AN472" s="113">
        <f>IF(AB476="",0,1)</f>
        <v>0</v>
      </c>
      <c r="AO472" s="113">
        <f>IF(AB477="",0,1)</f>
        <v>0</v>
      </c>
      <c r="AP472" s="113">
        <f>IF(AB478="",0,1)</f>
        <v>0</v>
      </c>
      <c r="AQ472" s="113">
        <f>IF(AB479="",0,1)</f>
        <v>0</v>
      </c>
      <c r="AR472" s="113">
        <f>IF(AB480="",0,1)</f>
        <v>0</v>
      </c>
      <c r="AS472" s="113">
        <f>IF(AB481="",0,1)</f>
        <v>0</v>
      </c>
      <c r="AT472" s="113">
        <f>IF(AB482="",0,1)</f>
        <v>0</v>
      </c>
      <c r="AU472" s="113">
        <f>IF(AB482="",0,1)</f>
        <v>0</v>
      </c>
    </row>
    <row r="473" spans="4:47" x14ac:dyDescent="0.3">
      <c r="G473" s="82"/>
      <c r="H473" s="82"/>
      <c r="I473" s="82"/>
      <c r="J473" s="82"/>
      <c r="K473" s="82"/>
      <c r="L473" s="82"/>
      <c r="M473" s="82"/>
      <c r="N473" s="82"/>
      <c r="X473" s="159"/>
      <c r="AD473" s="318"/>
      <c r="AE473" s="318"/>
      <c r="AF473" s="318"/>
      <c r="AG473" s="318"/>
      <c r="AH473" s="318"/>
      <c r="AI473" s="318"/>
      <c r="AJ473" s="318"/>
      <c r="AK473" s="318"/>
    </row>
    <row r="474" spans="4:47" x14ac:dyDescent="0.3">
      <c r="F474" s="35" t="s">
        <v>197</v>
      </c>
      <c r="G474" s="35" t="s">
        <v>198</v>
      </c>
      <c r="H474" s="35"/>
      <c r="I474" s="35"/>
      <c r="J474" s="35" t="s">
        <v>199</v>
      </c>
      <c r="K474" s="35"/>
      <c r="L474" s="35"/>
      <c r="M474" s="35"/>
      <c r="N474" s="35" t="s">
        <v>200</v>
      </c>
      <c r="X474" s="159"/>
      <c r="AC474" s="35" t="s">
        <v>197</v>
      </c>
      <c r="AD474" s="35" t="s">
        <v>198</v>
      </c>
      <c r="AE474" s="35"/>
      <c r="AF474" s="35"/>
      <c r="AG474" s="35" t="s">
        <v>199</v>
      </c>
      <c r="AH474" s="35"/>
      <c r="AI474" s="35"/>
      <c r="AJ474" s="35"/>
      <c r="AK474" s="35" t="s">
        <v>200</v>
      </c>
    </row>
    <row r="475" spans="4:47" ht="15" customHeight="1" x14ac:dyDescent="0.3">
      <c r="E475" s="46" t="str">
        <f>IF(G472="","",IF(N475&gt;0,IF(N475&lt;=G472,"X",""),""))</f>
        <v/>
      </c>
      <c r="F475" s="317" t="str">
        <f>IF($F$26="","",$F$26)</f>
        <v>Grocery Stores</v>
      </c>
      <c r="G475" s="646"/>
      <c r="H475" s="647"/>
      <c r="I475" s="648"/>
      <c r="J475" s="646"/>
      <c r="K475" s="647"/>
      <c r="L475" s="647"/>
      <c r="M475" s="648"/>
      <c r="N475" s="122"/>
      <c r="X475" s="159"/>
      <c r="AB475" s="46" t="str">
        <f>IF(AD472="","",IF(AK475&gt;0,IF(AK475&lt;=AD472,"X",""),""))</f>
        <v/>
      </c>
      <c r="AC475" s="317" t="str">
        <f>IF($F$26="","",$F$26)</f>
        <v>Grocery Stores</v>
      </c>
      <c r="AD475" s="646"/>
      <c r="AE475" s="647"/>
      <c r="AF475" s="648"/>
      <c r="AG475" s="646"/>
      <c r="AH475" s="647"/>
      <c r="AI475" s="647"/>
      <c r="AJ475" s="648"/>
      <c r="AK475" s="122"/>
    </row>
    <row r="476" spans="4:47" ht="15" customHeight="1" x14ac:dyDescent="0.3">
      <c r="E476" s="46" t="str">
        <f>IF(G472="","",IF(N476&gt;0,IF(N476&lt;=G472,"X",""),""))</f>
        <v/>
      </c>
      <c r="F476" s="317" t="str">
        <f>IF($F$27="","",$F$27)</f>
        <v>Education</v>
      </c>
      <c r="G476" s="646"/>
      <c r="H476" s="647"/>
      <c r="I476" s="648"/>
      <c r="J476" s="646"/>
      <c r="K476" s="647"/>
      <c r="L476" s="647"/>
      <c r="M476" s="648"/>
      <c r="N476" s="122"/>
      <c r="X476" s="159"/>
      <c r="AB476" s="46" t="str">
        <f>IF(AD472="","",IF(AK476&gt;0,IF(AK476&lt;=AD472,"X",""),""))</f>
        <v/>
      </c>
      <c r="AC476" s="317" t="str">
        <f>IF($F$27="","",$F$27)</f>
        <v>Education</v>
      </c>
      <c r="AD476" s="646"/>
      <c r="AE476" s="647"/>
      <c r="AF476" s="648"/>
      <c r="AG476" s="646"/>
      <c r="AH476" s="647"/>
      <c r="AI476" s="647"/>
      <c r="AJ476" s="648"/>
      <c r="AK476" s="122"/>
    </row>
    <row r="477" spans="4:47" ht="15" customHeight="1" x14ac:dyDescent="0.3">
      <c r="E477" s="46" t="str">
        <f>IF(G472="","",IF(N477&gt;0,IF(N477&lt;=G472,"X",""),""))</f>
        <v/>
      </c>
      <c r="F477" s="317" t="str">
        <f>IF($F$28="","",$F$28)</f>
        <v>Recreation</v>
      </c>
      <c r="G477" s="646"/>
      <c r="H477" s="647"/>
      <c r="I477" s="648"/>
      <c r="J477" s="646"/>
      <c r="K477" s="647"/>
      <c r="L477" s="647"/>
      <c r="M477" s="648"/>
      <c r="N477" s="122"/>
      <c r="X477" s="159"/>
      <c r="AB477" s="46" t="str">
        <f>IF(AD472="","",IF(AK477&gt;0,IF(AK477&lt;=AD472,"X",""),""))</f>
        <v/>
      </c>
      <c r="AC477" s="317" t="str">
        <f>IF($F$28="","",$F$28)</f>
        <v>Recreation</v>
      </c>
      <c r="AD477" s="646"/>
      <c r="AE477" s="647"/>
      <c r="AF477" s="648"/>
      <c r="AG477" s="646"/>
      <c r="AH477" s="647"/>
      <c r="AI477" s="647"/>
      <c r="AJ477" s="648"/>
      <c r="AK477" s="122"/>
    </row>
    <row r="478" spans="4:47" ht="15" customHeight="1" x14ac:dyDescent="0.3">
      <c r="E478" s="46" t="str">
        <f>IF(G472="","",IF(N478&gt;0,IF(N478&lt;=G472,"X",""),""))</f>
        <v/>
      </c>
      <c r="F478" s="317" t="str">
        <f>IF($F$29="","",$F$29)</f>
        <v>Health Services</v>
      </c>
      <c r="G478" s="646"/>
      <c r="H478" s="647"/>
      <c r="I478" s="648"/>
      <c r="J478" s="646"/>
      <c r="K478" s="647"/>
      <c r="L478" s="647"/>
      <c r="M478" s="648"/>
      <c r="N478" s="122"/>
      <c r="X478" s="159"/>
      <c r="AB478" s="46" t="str">
        <f>IF(AD472="","",IF(AK478&gt;0,IF(AK478&lt;=AD472,"X",""),""))</f>
        <v/>
      </c>
      <c r="AC478" s="317" t="str">
        <f>IF($F$29="","",$F$29)</f>
        <v>Health Services</v>
      </c>
      <c r="AD478" s="646"/>
      <c r="AE478" s="647"/>
      <c r="AF478" s="648"/>
      <c r="AG478" s="646"/>
      <c r="AH478" s="647"/>
      <c r="AI478" s="647"/>
      <c r="AJ478" s="648"/>
      <c r="AK478" s="122"/>
    </row>
    <row r="479" spans="4:47" ht="15" customHeight="1" x14ac:dyDescent="0.3">
      <c r="E479" s="46" t="str">
        <f>IF(G472="","",IF(N479&gt;0,IF(N479&lt;=G472,"X",""),""))</f>
        <v/>
      </c>
      <c r="F479" s="317" t="str">
        <f>IF($F$30="","",$F$30)</f>
        <v>Social Services</v>
      </c>
      <c r="G479" s="646"/>
      <c r="H479" s="647"/>
      <c r="I479" s="648"/>
      <c r="J479" s="646"/>
      <c r="K479" s="647"/>
      <c r="L479" s="647"/>
      <c r="M479" s="648"/>
      <c r="N479" s="122"/>
      <c r="X479" s="159"/>
      <c r="AB479" s="46" t="str">
        <f>IF(AD472="","",IF(AK479&gt;0,IF(AK479&lt;=AD472,"X",""),""))</f>
        <v/>
      </c>
      <c r="AC479" s="317" t="str">
        <f>IF($F$30="","",$F$30)</f>
        <v>Social Services</v>
      </c>
      <c r="AD479" s="646"/>
      <c r="AE479" s="647"/>
      <c r="AF479" s="648"/>
      <c r="AG479" s="646"/>
      <c r="AH479" s="647"/>
      <c r="AI479" s="647"/>
      <c r="AJ479" s="648"/>
      <c r="AK479" s="122"/>
    </row>
    <row r="480" spans="4:47" ht="15" customHeight="1" x14ac:dyDescent="0.3">
      <c r="E480" s="46" t="str">
        <f>IF(G472="","",IF(N480&gt;0,IF(N480&lt;=G472,"X",""),""))</f>
        <v/>
      </c>
      <c r="F480" s="317" t="str">
        <f>IF($F$31="","",$F$31)</f>
        <v/>
      </c>
      <c r="G480" s="646"/>
      <c r="H480" s="647"/>
      <c r="I480" s="648"/>
      <c r="J480" s="646"/>
      <c r="K480" s="647"/>
      <c r="L480" s="647"/>
      <c r="M480" s="648"/>
      <c r="N480" s="122"/>
      <c r="X480" s="159"/>
      <c r="AB480" s="46" t="str">
        <f>IF(AD472="","",IF(AK480&gt;0,IF(AK480&lt;=AD472,"X",""),""))</f>
        <v/>
      </c>
      <c r="AC480" s="317" t="str">
        <f>IF($F$31="","",$F$31)</f>
        <v/>
      </c>
      <c r="AD480" s="646"/>
      <c r="AE480" s="647"/>
      <c r="AF480" s="648"/>
      <c r="AG480" s="646"/>
      <c r="AH480" s="647"/>
      <c r="AI480" s="647"/>
      <c r="AJ480" s="648"/>
      <c r="AK480" s="122"/>
    </row>
    <row r="481" spans="4:47" ht="15" customHeight="1" x14ac:dyDescent="0.3">
      <c r="E481" s="46" t="str">
        <f>IF(G472="","",IF(N481&gt;0,IF(N481&lt;=G472,"X",""),""))</f>
        <v/>
      </c>
      <c r="F481" s="317" t="str">
        <f>IF($F$32="","",$F$32)</f>
        <v/>
      </c>
      <c r="G481" s="646"/>
      <c r="H481" s="647"/>
      <c r="I481" s="648"/>
      <c r="J481" s="646"/>
      <c r="K481" s="647"/>
      <c r="L481" s="647"/>
      <c r="M481" s="648"/>
      <c r="N481" s="122"/>
      <c r="X481" s="159"/>
      <c r="AB481" s="46" t="str">
        <f>IF(AD472="","",IF(AK481&gt;0,IF(AK481&lt;=AD472,"X",""),""))</f>
        <v/>
      </c>
      <c r="AC481" s="317" t="str">
        <f>IF($F$32="","",$F$32)</f>
        <v/>
      </c>
      <c r="AD481" s="646"/>
      <c r="AE481" s="647"/>
      <c r="AF481" s="648"/>
      <c r="AG481" s="646"/>
      <c r="AH481" s="647"/>
      <c r="AI481" s="647"/>
      <c r="AJ481" s="648"/>
      <c r="AK481" s="122"/>
    </row>
    <row r="482" spans="4:47" ht="15" customHeight="1" x14ac:dyDescent="0.3">
      <c r="E482" s="46" t="str">
        <f>IF(G472="","",IF(N482&gt;0,IF(N482&lt;=G472,"X",""),""))</f>
        <v/>
      </c>
      <c r="F482" s="317" t="str">
        <f>IF($F$33="","",$F$33)</f>
        <v/>
      </c>
      <c r="G482" s="646"/>
      <c r="H482" s="647"/>
      <c r="I482" s="648"/>
      <c r="J482" s="646"/>
      <c r="K482" s="647"/>
      <c r="L482" s="647"/>
      <c r="M482" s="648"/>
      <c r="N482" s="122"/>
      <c r="X482" s="159"/>
      <c r="AB482" s="46" t="str">
        <f>IF(AD472="","",IF(AK482&gt;0,IF(AK482&lt;=AD472,"X",""),""))</f>
        <v/>
      </c>
      <c r="AC482" s="317" t="str">
        <f>IF($F$33="","",$F$33)</f>
        <v/>
      </c>
      <c r="AD482" s="646"/>
      <c r="AE482" s="647"/>
      <c r="AF482" s="648"/>
      <c r="AG482" s="646"/>
      <c r="AH482" s="647"/>
      <c r="AI482" s="647"/>
      <c r="AJ482" s="648"/>
      <c r="AK482" s="122"/>
    </row>
    <row r="483" spans="4:47" ht="17.25" thickBot="1" x14ac:dyDescent="0.35">
      <c r="D483" s="40"/>
      <c r="E483" s="40"/>
      <c r="F483" s="40"/>
      <c r="G483" s="40"/>
      <c r="H483" s="40"/>
      <c r="I483" s="40"/>
      <c r="J483" s="40"/>
      <c r="K483" s="40"/>
      <c r="L483" s="40"/>
      <c r="M483" s="40"/>
      <c r="N483" s="40"/>
      <c r="X483" s="159"/>
      <c r="AA483" s="40"/>
      <c r="AB483" s="40"/>
      <c r="AC483" s="40"/>
      <c r="AD483" s="40"/>
      <c r="AE483" s="40"/>
      <c r="AF483" s="40"/>
      <c r="AG483" s="40"/>
      <c r="AH483" s="40"/>
      <c r="AI483" s="40"/>
      <c r="AJ483" s="40"/>
      <c r="AK483" s="40"/>
    </row>
    <row r="484" spans="4:47" x14ac:dyDescent="0.3">
      <c r="D484" s="645"/>
      <c r="E484" s="645"/>
      <c r="F484" s="645"/>
      <c r="G484" s="645"/>
      <c r="H484" s="645"/>
      <c r="I484" s="645"/>
      <c r="J484" s="645"/>
      <c r="K484" s="645"/>
      <c r="L484" s="645"/>
      <c r="M484" s="645"/>
      <c r="N484" s="645"/>
      <c r="X484" s="159"/>
      <c r="AA484" s="645"/>
      <c r="AB484" s="645"/>
      <c r="AC484" s="645"/>
      <c r="AD484" s="645"/>
      <c r="AE484" s="645"/>
      <c r="AF484" s="645"/>
      <c r="AG484" s="645"/>
      <c r="AH484" s="645"/>
      <c r="AI484" s="645"/>
      <c r="AJ484" s="645"/>
      <c r="AK484" s="645"/>
    </row>
    <row r="485" spans="4:47" x14ac:dyDescent="0.3">
      <c r="E485" s="35" t="s">
        <v>194</v>
      </c>
      <c r="F485" s="41">
        <f>F471+1</f>
        <v>33</v>
      </c>
      <c r="G485" s="35" t="s">
        <v>195</v>
      </c>
      <c r="H485" s="35"/>
      <c r="I485" s="35"/>
      <c r="J485" s="326" t="s">
        <v>457</v>
      </c>
      <c r="K485" s="324"/>
      <c r="X485" s="159"/>
      <c r="AB485" s="35" t="s">
        <v>194</v>
      </c>
      <c r="AC485" s="41">
        <f>AC471+1</f>
        <v>33</v>
      </c>
      <c r="AD485" s="35" t="s">
        <v>195</v>
      </c>
      <c r="AE485" s="35"/>
      <c r="AF485" s="35"/>
      <c r="AG485" s="326" t="s">
        <v>457</v>
      </c>
      <c r="AH485" s="324"/>
    </row>
    <row r="486" spans="4:47" x14ac:dyDescent="0.3">
      <c r="E486" s="35" t="s">
        <v>196</v>
      </c>
      <c r="F486" s="267"/>
      <c r="G486" s="43" t="str">
        <f>IF(F486=O$4,P$4,IF(F486=O$5,P$5,IF(F486=O$6,P$6,IF(F486=O$7,P$7,IF(F486=O$8,P$8,"")))))</f>
        <v/>
      </c>
      <c r="H486" s="43"/>
      <c r="I486" s="43"/>
      <c r="J486" s="326" t="s">
        <v>458</v>
      </c>
      <c r="K486" s="324"/>
      <c r="L486" s="44"/>
      <c r="M486" s="44"/>
      <c r="N486" s="44"/>
      <c r="O486" s="113">
        <f>IF(F486="",0,1)</f>
        <v>0</v>
      </c>
      <c r="P486" s="113">
        <f>IF(E489="",0,1)</f>
        <v>0</v>
      </c>
      <c r="Q486" s="113">
        <f>IF(E490="",0,1)</f>
        <v>0</v>
      </c>
      <c r="R486" s="113">
        <f>IF(E491="",0,1)</f>
        <v>0</v>
      </c>
      <c r="S486" s="113">
        <f>IF(E492="",0,1)</f>
        <v>0</v>
      </c>
      <c r="T486" s="113">
        <f>IF(E493="",0,1)</f>
        <v>0</v>
      </c>
      <c r="U486" s="113">
        <f>IF(E494="",0,1)</f>
        <v>0</v>
      </c>
      <c r="V486" s="113">
        <f>IF(E495="",0,1)</f>
        <v>0</v>
      </c>
      <c r="W486" s="113">
        <f>IF(E496="",0,1)</f>
        <v>0</v>
      </c>
      <c r="X486" s="159"/>
      <c r="AB486" s="35" t="s">
        <v>196</v>
      </c>
      <c r="AC486" s="267"/>
      <c r="AD486" s="43" t="str">
        <f>IF(AC486=AL$4,AM$4,IF(AC486=AL$5,AM$5,IF(AC486=AL$6,AM$6,IF(AC486=AL$7,AM$7,IF(AC486=AL$8,AM$8,"")))))</f>
        <v/>
      </c>
      <c r="AE486" s="43"/>
      <c r="AF486" s="43"/>
      <c r="AG486" s="326" t="s">
        <v>458</v>
      </c>
      <c r="AH486" s="324"/>
      <c r="AI486" s="44"/>
      <c r="AJ486" s="44"/>
      <c r="AK486" s="44"/>
      <c r="AL486" s="113">
        <f>IF(AC486="",0,1)</f>
        <v>0</v>
      </c>
      <c r="AM486" s="113">
        <f>IF(AB489="",0,1)</f>
        <v>0</v>
      </c>
      <c r="AN486" s="113">
        <f>IF(AB490="",0,1)</f>
        <v>0</v>
      </c>
      <c r="AO486" s="113">
        <f>IF(AB491="",0,1)</f>
        <v>0</v>
      </c>
      <c r="AP486" s="113">
        <f>IF(AB492="",0,1)</f>
        <v>0</v>
      </c>
      <c r="AQ486" s="113">
        <f>IF(AB493="",0,1)</f>
        <v>0</v>
      </c>
      <c r="AR486" s="113">
        <f>IF(AB494="",0,1)</f>
        <v>0</v>
      </c>
      <c r="AS486" s="113">
        <f>IF(AB495="",0,1)</f>
        <v>0</v>
      </c>
      <c r="AT486" s="113">
        <f>IF(AB496="",0,1)</f>
        <v>0</v>
      </c>
      <c r="AU486" s="113">
        <f>IF(AB496="",0,1)</f>
        <v>0</v>
      </c>
    </row>
    <row r="487" spans="4:47" x14ac:dyDescent="0.3">
      <c r="G487" s="82"/>
      <c r="H487" s="82"/>
      <c r="I487" s="82"/>
      <c r="J487" s="82"/>
      <c r="K487" s="82"/>
      <c r="L487" s="82"/>
      <c r="M487" s="82"/>
      <c r="N487" s="82"/>
      <c r="X487" s="159"/>
      <c r="AD487" s="318"/>
      <c r="AE487" s="318"/>
      <c r="AF487" s="318"/>
      <c r="AG487" s="318"/>
      <c r="AH487" s="318"/>
      <c r="AI487" s="318"/>
      <c r="AJ487" s="318"/>
      <c r="AK487" s="318"/>
    </row>
    <row r="488" spans="4:47" x14ac:dyDescent="0.3">
      <c r="F488" s="35" t="s">
        <v>197</v>
      </c>
      <c r="G488" s="35" t="s">
        <v>198</v>
      </c>
      <c r="H488" s="35"/>
      <c r="I488" s="35"/>
      <c r="J488" s="35" t="s">
        <v>199</v>
      </c>
      <c r="K488" s="35"/>
      <c r="L488" s="35"/>
      <c r="M488" s="35"/>
      <c r="N488" s="35" t="s">
        <v>200</v>
      </c>
      <c r="X488" s="159"/>
      <c r="AC488" s="35" t="s">
        <v>197</v>
      </c>
      <c r="AD488" s="35" t="s">
        <v>198</v>
      </c>
      <c r="AE488" s="35"/>
      <c r="AF488" s="35"/>
      <c r="AG488" s="35" t="s">
        <v>199</v>
      </c>
      <c r="AH488" s="35"/>
      <c r="AI488" s="35"/>
      <c r="AJ488" s="35"/>
      <c r="AK488" s="35" t="s">
        <v>200</v>
      </c>
    </row>
    <row r="489" spans="4:47" ht="15" customHeight="1" x14ac:dyDescent="0.3">
      <c r="E489" s="46" t="str">
        <f>IF(G486="","",IF(N489&gt;0,IF(N489&lt;=G486,"X",""),""))</f>
        <v/>
      </c>
      <c r="F489" s="317" t="str">
        <f>IF($F$26="","",$F$26)</f>
        <v>Grocery Stores</v>
      </c>
      <c r="G489" s="646"/>
      <c r="H489" s="647"/>
      <c r="I489" s="648"/>
      <c r="J489" s="646"/>
      <c r="K489" s="647"/>
      <c r="L489" s="647"/>
      <c r="M489" s="648"/>
      <c r="N489" s="122"/>
      <c r="X489" s="159"/>
      <c r="AB489" s="46" t="str">
        <f>IF(AD486="","",IF(AK489&gt;0,IF(AK489&lt;=AD486,"X",""),""))</f>
        <v/>
      </c>
      <c r="AC489" s="317" t="str">
        <f>IF($F$26="","",$F$26)</f>
        <v>Grocery Stores</v>
      </c>
      <c r="AD489" s="646"/>
      <c r="AE489" s="647"/>
      <c r="AF489" s="648"/>
      <c r="AG489" s="646"/>
      <c r="AH489" s="647"/>
      <c r="AI489" s="647"/>
      <c r="AJ489" s="648"/>
      <c r="AK489" s="122"/>
    </row>
    <row r="490" spans="4:47" ht="15" customHeight="1" x14ac:dyDescent="0.3">
      <c r="E490" s="46" t="str">
        <f>IF(G486="","",IF(N490&gt;0,IF(N490&lt;=G486,"X",""),""))</f>
        <v/>
      </c>
      <c r="F490" s="317" t="str">
        <f>IF($F$27="","",$F$27)</f>
        <v>Education</v>
      </c>
      <c r="G490" s="646"/>
      <c r="H490" s="647"/>
      <c r="I490" s="648"/>
      <c r="J490" s="646"/>
      <c r="K490" s="647"/>
      <c r="L490" s="647"/>
      <c r="M490" s="648"/>
      <c r="N490" s="122"/>
      <c r="X490" s="159"/>
      <c r="AB490" s="46" t="str">
        <f>IF(AD486="","",IF(AK490&gt;0,IF(AK490&lt;=AD486,"X",""),""))</f>
        <v/>
      </c>
      <c r="AC490" s="317" t="str">
        <f>IF($F$27="","",$F$27)</f>
        <v>Education</v>
      </c>
      <c r="AD490" s="646"/>
      <c r="AE490" s="647"/>
      <c r="AF490" s="648"/>
      <c r="AG490" s="646"/>
      <c r="AH490" s="647"/>
      <c r="AI490" s="647"/>
      <c r="AJ490" s="648"/>
      <c r="AK490" s="122"/>
    </row>
    <row r="491" spans="4:47" ht="15" customHeight="1" x14ac:dyDescent="0.3">
      <c r="E491" s="46" t="str">
        <f>IF(G486="","",IF(N491&gt;0,IF(N491&lt;=G486,"X",""),""))</f>
        <v/>
      </c>
      <c r="F491" s="317" t="str">
        <f>IF($F$28="","",$F$28)</f>
        <v>Recreation</v>
      </c>
      <c r="G491" s="646"/>
      <c r="H491" s="647"/>
      <c r="I491" s="648"/>
      <c r="J491" s="646"/>
      <c r="K491" s="647"/>
      <c r="L491" s="647"/>
      <c r="M491" s="648"/>
      <c r="N491" s="122"/>
      <c r="X491" s="159"/>
      <c r="AB491" s="46" t="str">
        <f>IF(AD486="","",IF(AK491&gt;0,IF(AK491&lt;=AD486,"X",""),""))</f>
        <v/>
      </c>
      <c r="AC491" s="317" t="str">
        <f>IF($F$28="","",$F$28)</f>
        <v>Recreation</v>
      </c>
      <c r="AD491" s="646"/>
      <c r="AE491" s="647"/>
      <c r="AF491" s="648"/>
      <c r="AG491" s="646"/>
      <c r="AH491" s="647"/>
      <c r="AI491" s="647"/>
      <c r="AJ491" s="648"/>
      <c r="AK491" s="122"/>
    </row>
    <row r="492" spans="4:47" ht="15" customHeight="1" x14ac:dyDescent="0.3">
      <c r="E492" s="46" t="str">
        <f>IF(G486="","",IF(N492&gt;0,IF(N492&lt;=G486,"X",""),""))</f>
        <v/>
      </c>
      <c r="F492" s="317" t="str">
        <f>IF($F$29="","",$F$29)</f>
        <v>Health Services</v>
      </c>
      <c r="G492" s="646"/>
      <c r="H492" s="647"/>
      <c r="I492" s="648"/>
      <c r="J492" s="646"/>
      <c r="K492" s="647"/>
      <c r="L492" s="647"/>
      <c r="M492" s="648"/>
      <c r="N492" s="122"/>
      <c r="X492" s="159"/>
      <c r="AB492" s="46" t="str">
        <f>IF(AD486="","",IF(AK492&gt;0,IF(AK492&lt;=AD486,"X",""),""))</f>
        <v/>
      </c>
      <c r="AC492" s="317" t="str">
        <f>IF($F$29="","",$F$29)</f>
        <v>Health Services</v>
      </c>
      <c r="AD492" s="646"/>
      <c r="AE492" s="647"/>
      <c r="AF492" s="648"/>
      <c r="AG492" s="646"/>
      <c r="AH492" s="647"/>
      <c r="AI492" s="647"/>
      <c r="AJ492" s="648"/>
      <c r="AK492" s="122"/>
    </row>
    <row r="493" spans="4:47" ht="15" customHeight="1" x14ac:dyDescent="0.3">
      <c r="E493" s="46" t="str">
        <f>IF(G486="","",IF(N493&gt;0,IF(N493&lt;=G486,"X",""),""))</f>
        <v/>
      </c>
      <c r="F493" s="317" t="str">
        <f>IF($F$30="","",$F$30)</f>
        <v>Social Services</v>
      </c>
      <c r="G493" s="646"/>
      <c r="H493" s="647"/>
      <c r="I493" s="648"/>
      <c r="J493" s="646"/>
      <c r="K493" s="647"/>
      <c r="L493" s="647"/>
      <c r="M493" s="648"/>
      <c r="N493" s="122"/>
      <c r="X493" s="159"/>
      <c r="AB493" s="46" t="str">
        <f>IF(AD486="","",IF(AK493&gt;0,IF(AK493&lt;=AD486,"X",""),""))</f>
        <v/>
      </c>
      <c r="AC493" s="317" t="str">
        <f>IF($F$30="","",$F$30)</f>
        <v>Social Services</v>
      </c>
      <c r="AD493" s="646"/>
      <c r="AE493" s="647"/>
      <c r="AF493" s="648"/>
      <c r="AG493" s="646"/>
      <c r="AH493" s="647"/>
      <c r="AI493" s="647"/>
      <c r="AJ493" s="648"/>
      <c r="AK493" s="122"/>
    </row>
    <row r="494" spans="4:47" ht="15" customHeight="1" x14ac:dyDescent="0.3">
      <c r="E494" s="46" t="str">
        <f>IF(G486="","",IF(N494&gt;0,IF(N494&lt;=G486,"X",""),""))</f>
        <v/>
      </c>
      <c r="F494" s="317" t="str">
        <f>IF($F$31="","",$F$31)</f>
        <v/>
      </c>
      <c r="G494" s="646"/>
      <c r="H494" s="647"/>
      <c r="I494" s="648"/>
      <c r="J494" s="646"/>
      <c r="K494" s="647"/>
      <c r="L494" s="647"/>
      <c r="M494" s="648"/>
      <c r="N494" s="122"/>
      <c r="X494" s="159"/>
      <c r="AB494" s="46" t="str">
        <f>IF(AD486="","",IF(AK494&gt;0,IF(AK494&lt;=AD486,"X",""),""))</f>
        <v/>
      </c>
      <c r="AC494" s="317" t="str">
        <f>IF($F$31="","",$F$31)</f>
        <v/>
      </c>
      <c r="AD494" s="646"/>
      <c r="AE494" s="647"/>
      <c r="AF494" s="648"/>
      <c r="AG494" s="646"/>
      <c r="AH494" s="647"/>
      <c r="AI494" s="647"/>
      <c r="AJ494" s="648"/>
      <c r="AK494" s="122"/>
    </row>
    <row r="495" spans="4:47" ht="15" customHeight="1" x14ac:dyDescent="0.3">
      <c r="E495" s="46" t="str">
        <f>IF(G486="","",IF(N495&gt;0,IF(N495&lt;=G486,"X",""),""))</f>
        <v/>
      </c>
      <c r="F495" s="317" t="str">
        <f>IF($F$32="","",$F$32)</f>
        <v/>
      </c>
      <c r="G495" s="646"/>
      <c r="H495" s="647"/>
      <c r="I495" s="648"/>
      <c r="J495" s="646"/>
      <c r="K495" s="647"/>
      <c r="L495" s="647"/>
      <c r="M495" s="648"/>
      <c r="N495" s="122"/>
      <c r="X495" s="159"/>
      <c r="AB495" s="46" t="str">
        <f>IF(AD486="","",IF(AK495&gt;0,IF(AK495&lt;=AD486,"X",""),""))</f>
        <v/>
      </c>
      <c r="AC495" s="317" t="str">
        <f>IF($F$32="","",$F$32)</f>
        <v/>
      </c>
      <c r="AD495" s="646"/>
      <c r="AE495" s="647"/>
      <c r="AF495" s="648"/>
      <c r="AG495" s="646"/>
      <c r="AH495" s="647"/>
      <c r="AI495" s="647"/>
      <c r="AJ495" s="648"/>
      <c r="AK495" s="122"/>
    </row>
    <row r="496" spans="4:47" ht="15" customHeight="1" x14ac:dyDescent="0.3">
      <c r="E496" s="46" t="str">
        <f>IF(G486="","",IF(N496&gt;0,IF(N496&lt;=G486,"X",""),""))</f>
        <v/>
      </c>
      <c r="F496" s="317" t="str">
        <f>IF($F$33="","",$F$33)</f>
        <v/>
      </c>
      <c r="G496" s="646"/>
      <c r="H496" s="647"/>
      <c r="I496" s="648"/>
      <c r="J496" s="646"/>
      <c r="K496" s="647"/>
      <c r="L496" s="647"/>
      <c r="M496" s="648"/>
      <c r="N496" s="122"/>
      <c r="X496" s="159"/>
      <c r="AB496" s="46" t="str">
        <f>IF(AD486="","",IF(AK496&gt;0,IF(AK496&lt;=AD486,"X",""),""))</f>
        <v/>
      </c>
      <c r="AC496" s="317" t="str">
        <f>IF($F$33="","",$F$33)</f>
        <v/>
      </c>
      <c r="AD496" s="646"/>
      <c r="AE496" s="647"/>
      <c r="AF496" s="648"/>
      <c r="AG496" s="646"/>
      <c r="AH496" s="647"/>
      <c r="AI496" s="647"/>
      <c r="AJ496" s="648"/>
      <c r="AK496" s="122"/>
    </row>
    <row r="497" spans="4:47" ht="17.25" thickBot="1" x14ac:dyDescent="0.35">
      <c r="D497" s="40"/>
      <c r="E497" s="40"/>
      <c r="F497" s="40"/>
      <c r="G497" s="40"/>
      <c r="H497" s="40"/>
      <c r="I497" s="40"/>
      <c r="J497" s="40"/>
      <c r="K497" s="40"/>
      <c r="L497" s="40"/>
      <c r="M497" s="40"/>
      <c r="N497" s="40"/>
      <c r="X497" s="159"/>
      <c r="AA497" s="40"/>
      <c r="AB497" s="40"/>
      <c r="AC497" s="40"/>
      <c r="AD497" s="40"/>
      <c r="AE497" s="40"/>
      <c r="AF497" s="40"/>
      <c r="AG497" s="40"/>
      <c r="AH497" s="40"/>
      <c r="AI497" s="40"/>
      <c r="AJ497" s="40"/>
      <c r="AK497" s="40"/>
    </row>
    <row r="498" spans="4:47" x14ac:dyDescent="0.3">
      <c r="D498" s="645"/>
      <c r="E498" s="645"/>
      <c r="F498" s="645"/>
      <c r="G498" s="645"/>
      <c r="H498" s="645"/>
      <c r="I498" s="645"/>
      <c r="J498" s="645"/>
      <c r="K498" s="645"/>
      <c r="L498" s="645"/>
      <c r="M498" s="645"/>
      <c r="N498" s="645"/>
      <c r="X498" s="159"/>
      <c r="AA498" s="645"/>
      <c r="AB498" s="645"/>
      <c r="AC498" s="645"/>
      <c r="AD498" s="645"/>
      <c r="AE498" s="645"/>
      <c r="AF498" s="645"/>
      <c r="AG498" s="645"/>
      <c r="AH498" s="645"/>
      <c r="AI498" s="645"/>
      <c r="AJ498" s="645"/>
      <c r="AK498" s="645"/>
    </row>
    <row r="499" spans="4:47" x14ac:dyDescent="0.3">
      <c r="E499" s="35" t="s">
        <v>194</v>
      </c>
      <c r="F499" s="41">
        <f>F485+1</f>
        <v>34</v>
      </c>
      <c r="G499" s="35" t="s">
        <v>195</v>
      </c>
      <c r="H499" s="35"/>
      <c r="I499" s="35"/>
      <c r="J499" s="326" t="s">
        <v>457</v>
      </c>
      <c r="K499" s="324"/>
      <c r="X499" s="159"/>
      <c r="AB499" s="35" t="s">
        <v>194</v>
      </c>
      <c r="AC499" s="41">
        <f>AC485+1</f>
        <v>34</v>
      </c>
      <c r="AD499" s="35" t="s">
        <v>195</v>
      </c>
      <c r="AE499" s="35"/>
      <c r="AF499" s="35"/>
      <c r="AG499" s="326" t="s">
        <v>457</v>
      </c>
      <c r="AH499" s="324"/>
    </row>
    <row r="500" spans="4:47" x14ac:dyDescent="0.3">
      <c r="E500" s="35" t="s">
        <v>196</v>
      </c>
      <c r="F500" s="267"/>
      <c r="G500" s="43" t="str">
        <f>IF(F500=O$4,P$4,IF(F500=O$5,P$5,IF(F500=O$6,P$6,IF(F500=O$7,P$7,IF(F500=O$8,P$8,"")))))</f>
        <v/>
      </c>
      <c r="H500" s="43"/>
      <c r="I500" s="43"/>
      <c r="J500" s="326" t="s">
        <v>458</v>
      </c>
      <c r="K500" s="324"/>
      <c r="L500" s="44"/>
      <c r="M500" s="44"/>
      <c r="N500" s="44"/>
      <c r="O500" s="113">
        <f>IF(F500="",0,1)</f>
        <v>0</v>
      </c>
      <c r="P500" s="113">
        <f>IF(E503="",0,1)</f>
        <v>0</v>
      </c>
      <c r="Q500" s="113">
        <f>IF(E504="",0,1)</f>
        <v>0</v>
      </c>
      <c r="R500" s="113">
        <f>IF(E505="",0,1)</f>
        <v>0</v>
      </c>
      <c r="S500" s="113">
        <f>IF(E506="",0,1)</f>
        <v>0</v>
      </c>
      <c r="T500" s="113">
        <f>IF(E507="",0,1)</f>
        <v>0</v>
      </c>
      <c r="U500" s="113">
        <f>IF(E508="",0,1)</f>
        <v>0</v>
      </c>
      <c r="V500" s="113">
        <f>IF(E509="",0,1)</f>
        <v>0</v>
      </c>
      <c r="W500" s="113">
        <f>IF(E510="",0,1)</f>
        <v>0</v>
      </c>
      <c r="X500" s="159"/>
      <c r="AB500" s="35" t="s">
        <v>196</v>
      </c>
      <c r="AC500" s="267"/>
      <c r="AD500" s="43" t="str">
        <f>IF(AC500=AL$4,AM$4,IF(AC500=AL$5,AM$5,IF(AC500=AL$6,AM$6,IF(AC500=AL$7,AM$7,IF(AC500=AL$8,AM$8,"")))))</f>
        <v/>
      </c>
      <c r="AE500" s="43"/>
      <c r="AF500" s="43"/>
      <c r="AG500" s="326" t="s">
        <v>458</v>
      </c>
      <c r="AH500" s="324"/>
      <c r="AI500" s="44"/>
      <c r="AJ500" s="44"/>
      <c r="AK500" s="44"/>
      <c r="AL500" s="113">
        <f>IF(AC500="",0,1)</f>
        <v>0</v>
      </c>
      <c r="AM500" s="113">
        <f>IF(AB503="",0,1)</f>
        <v>0</v>
      </c>
      <c r="AN500" s="113">
        <f>IF(AB504="",0,1)</f>
        <v>0</v>
      </c>
      <c r="AO500" s="113">
        <f>IF(AB505="",0,1)</f>
        <v>0</v>
      </c>
      <c r="AP500" s="113">
        <f>IF(AB506="",0,1)</f>
        <v>0</v>
      </c>
      <c r="AQ500" s="113">
        <f>IF(AB507="",0,1)</f>
        <v>0</v>
      </c>
      <c r="AR500" s="113">
        <f>IF(AB508="",0,1)</f>
        <v>0</v>
      </c>
      <c r="AS500" s="113">
        <f>IF(AB509="",0,1)</f>
        <v>0</v>
      </c>
      <c r="AT500" s="113">
        <f>IF(AB510="",0,1)</f>
        <v>0</v>
      </c>
      <c r="AU500" s="113">
        <f>IF(AB510="",0,1)</f>
        <v>0</v>
      </c>
    </row>
    <row r="501" spans="4:47" x14ac:dyDescent="0.3">
      <c r="G501" s="82"/>
      <c r="H501" s="82"/>
      <c r="I501" s="82"/>
      <c r="J501" s="82"/>
      <c r="K501" s="82"/>
      <c r="L501" s="82"/>
      <c r="M501" s="82"/>
      <c r="N501" s="82"/>
      <c r="X501" s="159"/>
      <c r="AD501" s="318"/>
      <c r="AE501" s="318"/>
      <c r="AF501" s="318"/>
      <c r="AG501" s="318"/>
      <c r="AH501" s="318"/>
      <c r="AI501" s="318"/>
      <c r="AJ501" s="318"/>
      <c r="AK501" s="318"/>
    </row>
    <row r="502" spans="4:47" x14ac:dyDescent="0.3">
      <c r="F502" s="35" t="s">
        <v>197</v>
      </c>
      <c r="G502" s="35" t="s">
        <v>198</v>
      </c>
      <c r="H502" s="35"/>
      <c r="I502" s="35"/>
      <c r="J502" s="35" t="s">
        <v>199</v>
      </c>
      <c r="K502" s="35"/>
      <c r="L502" s="35"/>
      <c r="M502" s="35"/>
      <c r="N502" s="35" t="s">
        <v>200</v>
      </c>
      <c r="X502" s="159"/>
      <c r="AC502" s="35" t="s">
        <v>197</v>
      </c>
      <c r="AD502" s="35" t="s">
        <v>198</v>
      </c>
      <c r="AE502" s="35"/>
      <c r="AF502" s="35"/>
      <c r="AG502" s="35" t="s">
        <v>199</v>
      </c>
      <c r="AH502" s="35"/>
      <c r="AI502" s="35"/>
      <c r="AJ502" s="35"/>
      <c r="AK502" s="35" t="s">
        <v>200</v>
      </c>
    </row>
    <row r="503" spans="4:47" ht="15" customHeight="1" x14ac:dyDescent="0.3">
      <c r="E503" s="46" t="str">
        <f>IF(G500="","",IF(N503&gt;0,IF(N503&lt;=G500,"X",""),""))</f>
        <v/>
      </c>
      <c r="F503" s="317" t="str">
        <f>IF($F$26="","",$F$26)</f>
        <v>Grocery Stores</v>
      </c>
      <c r="G503" s="646"/>
      <c r="H503" s="647"/>
      <c r="I503" s="648"/>
      <c r="J503" s="646"/>
      <c r="K503" s="647"/>
      <c r="L503" s="647"/>
      <c r="M503" s="648"/>
      <c r="N503" s="122"/>
      <c r="X503" s="159"/>
      <c r="AB503" s="46" t="str">
        <f>IF(AD500="","",IF(AK503&gt;0,IF(AK503&lt;=AD500,"X",""),""))</f>
        <v/>
      </c>
      <c r="AC503" s="317" t="str">
        <f>IF($F$26="","",$F$26)</f>
        <v>Grocery Stores</v>
      </c>
      <c r="AD503" s="646"/>
      <c r="AE503" s="647"/>
      <c r="AF503" s="648"/>
      <c r="AG503" s="646"/>
      <c r="AH503" s="647"/>
      <c r="AI503" s="647"/>
      <c r="AJ503" s="648"/>
      <c r="AK503" s="122"/>
    </row>
    <row r="504" spans="4:47" ht="15" customHeight="1" x14ac:dyDescent="0.3">
      <c r="E504" s="46" t="str">
        <f>IF(G500="","",IF(N504&gt;0,IF(N504&lt;=G500,"X",""),""))</f>
        <v/>
      </c>
      <c r="F504" s="317" t="str">
        <f>IF($F$27="","",$F$27)</f>
        <v>Education</v>
      </c>
      <c r="G504" s="646"/>
      <c r="H504" s="647"/>
      <c r="I504" s="648"/>
      <c r="J504" s="646"/>
      <c r="K504" s="647"/>
      <c r="L504" s="647"/>
      <c r="M504" s="648"/>
      <c r="N504" s="122"/>
      <c r="X504" s="159"/>
      <c r="AB504" s="46" t="str">
        <f>IF(AD500="","",IF(AK504&gt;0,IF(AK504&lt;=AD500,"X",""),""))</f>
        <v/>
      </c>
      <c r="AC504" s="317" t="str">
        <f>IF($F$27="","",$F$27)</f>
        <v>Education</v>
      </c>
      <c r="AD504" s="646"/>
      <c r="AE504" s="647"/>
      <c r="AF504" s="648"/>
      <c r="AG504" s="646"/>
      <c r="AH504" s="647"/>
      <c r="AI504" s="647"/>
      <c r="AJ504" s="648"/>
      <c r="AK504" s="122"/>
    </row>
    <row r="505" spans="4:47" ht="15" customHeight="1" x14ac:dyDescent="0.3">
      <c r="E505" s="46" t="str">
        <f>IF(G500="","",IF(N505&gt;0,IF(N505&lt;=G500,"X",""),""))</f>
        <v/>
      </c>
      <c r="F505" s="317" t="str">
        <f>IF($F$28="","",$F$28)</f>
        <v>Recreation</v>
      </c>
      <c r="G505" s="646"/>
      <c r="H505" s="647"/>
      <c r="I505" s="648"/>
      <c r="J505" s="646"/>
      <c r="K505" s="647"/>
      <c r="L505" s="647"/>
      <c r="M505" s="648"/>
      <c r="N505" s="122"/>
      <c r="X505" s="159"/>
      <c r="AB505" s="46" t="str">
        <f>IF(AD500="","",IF(AK505&gt;0,IF(AK505&lt;=AD500,"X",""),""))</f>
        <v/>
      </c>
      <c r="AC505" s="317" t="str">
        <f>IF($F$28="","",$F$28)</f>
        <v>Recreation</v>
      </c>
      <c r="AD505" s="646"/>
      <c r="AE505" s="647"/>
      <c r="AF505" s="648"/>
      <c r="AG505" s="646"/>
      <c r="AH505" s="647"/>
      <c r="AI505" s="647"/>
      <c r="AJ505" s="648"/>
      <c r="AK505" s="122"/>
    </row>
    <row r="506" spans="4:47" ht="15" customHeight="1" x14ac:dyDescent="0.3">
      <c r="E506" s="46" t="str">
        <f>IF(G500="","",IF(N506&gt;0,IF(N506&lt;=G500,"X",""),""))</f>
        <v/>
      </c>
      <c r="F506" s="317" t="str">
        <f>IF($F$29="","",$F$29)</f>
        <v>Health Services</v>
      </c>
      <c r="G506" s="646"/>
      <c r="H506" s="647"/>
      <c r="I506" s="648"/>
      <c r="J506" s="646"/>
      <c r="K506" s="647"/>
      <c r="L506" s="647"/>
      <c r="M506" s="648"/>
      <c r="N506" s="122"/>
      <c r="X506" s="159"/>
      <c r="AB506" s="46" t="str">
        <f>IF(AD500="","",IF(AK506&gt;0,IF(AK506&lt;=AD500,"X",""),""))</f>
        <v/>
      </c>
      <c r="AC506" s="317" t="str">
        <f>IF($F$29="","",$F$29)</f>
        <v>Health Services</v>
      </c>
      <c r="AD506" s="646"/>
      <c r="AE506" s="647"/>
      <c r="AF506" s="648"/>
      <c r="AG506" s="646"/>
      <c r="AH506" s="647"/>
      <c r="AI506" s="647"/>
      <c r="AJ506" s="648"/>
      <c r="AK506" s="122"/>
    </row>
    <row r="507" spans="4:47" ht="15" customHeight="1" x14ac:dyDescent="0.3">
      <c r="E507" s="46" t="str">
        <f>IF(G500="","",IF(N507&gt;0,IF(N507&lt;=G500,"X",""),""))</f>
        <v/>
      </c>
      <c r="F507" s="317" t="str">
        <f>IF($F$30="","",$F$30)</f>
        <v>Social Services</v>
      </c>
      <c r="G507" s="646"/>
      <c r="H507" s="647"/>
      <c r="I507" s="648"/>
      <c r="J507" s="646"/>
      <c r="K507" s="647"/>
      <c r="L507" s="647"/>
      <c r="M507" s="648"/>
      <c r="N507" s="122"/>
      <c r="X507" s="159"/>
      <c r="AB507" s="46" t="str">
        <f>IF(AD500="","",IF(AK507&gt;0,IF(AK507&lt;=AD500,"X",""),""))</f>
        <v/>
      </c>
      <c r="AC507" s="317" t="str">
        <f>IF($F$30="","",$F$30)</f>
        <v>Social Services</v>
      </c>
      <c r="AD507" s="646"/>
      <c r="AE507" s="647"/>
      <c r="AF507" s="648"/>
      <c r="AG507" s="646"/>
      <c r="AH507" s="647"/>
      <c r="AI507" s="647"/>
      <c r="AJ507" s="648"/>
      <c r="AK507" s="122"/>
    </row>
    <row r="508" spans="4:47" ht="15" customHeight="1" x14ac:dyDescent="0.3">
      <c r="E508" s="46" t="str">
        <f>IF(G500="","",IF(N508&gt;0,IF(N508&lt;=G500,"X",""),""))</f>
        <v/>
      </c>
      <c r="F508" s="317" t="str">
        <f>IF($F$31="","",$F$31)</f>
        <v/>
      </c>
      <c r="G508" s="646"/>
      <c r="H508" s="647"/>
      <c r="I508" s="648"/>
      <c r="J508" s="646"/>
      <c r="K508" s="647"/>
      <c r="L508" s="647"/>
      <c r="M508" s="648"/>
      <c r="N508" s="122"/>
      <c r="X508" s="159"/>
      <c r="AB508" s="46" t="str">
        <f>IF(AD500="","",IF(AK508&gt;0,IF(AK508&lt;=AD500,"X",""),""))</f>
        <v/>
      </c>
      <c r="AC508" s="317" t="str">
        <f>IF($F$31="","",$F$31)</f>
        <v/>
      </c>
      <c r="AD508" s="646"/>
      <c r="AE508" s="647"/>
      <c r="AF508" s="648"/>
      <c r="AG508" s="646"/>
      <c r="AH508" s="647"/>
      <c r="AI508" s="647"/>
      <c r="AJ508" s="648"/>
      <c r="AK508" s="122"/>
    </row>
    <row r="509" spans="4:47" ht="15" customHeight="1" x14ac:dyDescent="0.3">
      <c r="E509" s="46" t="str">
        <f>IF(G500="","",IF(N509&gt;0,IF(N509&lt;=G500,"X",""),""))</f>
        <v/>
      </c>
      <c r="F509" s="317" t="str">
        <f>IF($F$32="","",$F$32)</f>
        <v/>
      </c>
      <c r="G509" s="646"/>
      <c r="H509" s="647"/>
      <c r="I509" s="648"/>
      <c r="J509" s="646"/>
      <c r="K509" s="647"/>
      <c r="L509" s="647"/>
      <c r="M509" s="648"/>
      <c r="N509" s="122"/>
      <c r="X509" s="159"/>
      <c r="AB509" s="46" t="str">
        <f>IF(AD500="","",IF(AK509&gt;0,IF(AK509&lt;=AD500,"X",""),""))</f>
        <v/>
      </c>
      <c r="AC509" s="317" t="str">
        <f>IF($F$32="","",$F$32)</f>
        <v/>
      </c>
      <c r="AD509" s="646"/>
      <c r="AE509" s="647"/>
      <c r="AF509" s="648"/>
      <c r="AG509" s="646"/>
      <c r="AH509" s="647"/>
      <c r="AI509" s="647"/>
      <c r="AJ509" s="648"/>
      <c r="AK509" s="122"/>
    </row>
    <row r="510" spans="4:47" ht="15" customHeight="1" x14ac:dyDescent="0.3">
      <c r="E510" s="46" t="str">
        <f>IF(G500="","",IF(N510&gt;0,IF(N510&lt;=G500,"X",""),""))</f>
        <v/>
      </c>
      <c r="F510" s="317" t="str">
        <f>IF($F$33="","",$F$33)</f>
        <v/>
      </c>
      <c r="G510" s="646"/>
      <c r="H510" s="647"/>
      <c r="I510" s="648"/>
      <c r="J510" s="646"/>
      <c r="K510" s="647"/>
      <c r="L510" s="647"/>
      <c r="M510" s="648"/>
      <c r="N510" s="122"/>
      <c r="X510" s="159"/>
      <c r="AB510" s="46" t="str">
        <f>IF(AD500="","",IF(AK510&gt;0,IF(AK510&lt;=AD500,"X",""),""))</f>
        <v/>
      </c>
      <c r="AC510" s="317" t="str">
        <f>IF($F$33="","",$F$33)</f>
        <v/>
      </c>
      <c r="AD510" s="646"/>
      <c r="AE510" s="647"/>
      <c r="AF510" s="648"/>
      <c r="AG510" s="646"/>
      <c r="AH510" s="647"/>
      <c r="AI510" s="647"/>
      <c r="AJ510" s="648"/>
      <c r="AK510" s="122"/>
    </row>
    <row r="511" spans="4:47" ht="17.25" thickBot="1" x14ac:dyDescent="0.35">
      <c r="D511" s="40"/>
      <c r="E511" s="40"/>
      <c r="F511" s="40"/>
      <c r="G511" s="40"/>
      <c r="H511" s="40"/>
      <c r="I511" s="40"/>
      <c r="J511" s="40"/>
      <c r="K511" s="40"/>
      <c r="L511" s="40"/>
      <c r="M511" s="40"/>
      <c r="N511" s="40"/>
      <c r="X511" s="159"/>
      <c r="AA511" s="40"/>
      <c r="AB511" s="40"/>
      <c r="AC511" s="40"/>
      <c r="AD511" s="40"/>
      <c r="AE511" s="40"/>
      <c r="AF511" s="40"/>
      <c r="AG511" s="40"/>
      <c r="AH511" s="40"/>
      <c r="AI511" s="40"/>
      <c r="AJ511" s="40"/>
      <c r="AK511" s="40"/>
    </row>
    <row r="512" spans="4:47" x14ac:dyDescent="0.3">
      <c r="D512" s="645"/>
      <c r="E512" s="645"/>
      <c r="F512" s="645"/>
      <c r="G512" s="645"/>
      <c r="H512" s="645"/>
      <c r="I512" s="645"/>
      <c r="J512" s="645"/>
      <c r="K512" s="645"/>
      <c r="L512" s="645"/>
      <c r="M512" s="645"/>
      <c r="N512" s="645"/>
      <c r="X512" s="159"/>
      <c r="AA512" s="645"/>
      <c r="AB512" s="645"/>
      <c r="AC512" s="645"/>
      <c r="AD512" s="645"/>
      <c r="AE512" s="645"/>
      <c r="AF512" s="645"/>
      <c r="AG512" s="645"/>
      <c r="AH512" s="645"/>
      <c r="AI512" s="645"/>
      <c r="AJ512" s="645"/>
      <c r="AK512" s="645"/>
    </row>
    <row r="513" spans="4:47" x14ac:dyDescent="0.3">
      <c r="E513" s="35" t="s">
        <v>194</v>
      </c>
      <c r="F513" s="41">
        <f>F499+1</f>
        <v>35</v>
      </c>
      <c r="G513" s="35" t="s">
        <v>195</v>
      </c>
      <c r="H513" s="35"/>
      <c r="I513" s="35"/>
      <c r="J513" s="326" t="s">
        <v>457</v>
      </c>
      <c r="K513" s="324"/>
      <c r="X513" s="159"/>
      <c r="AB513" s="35" t="s">
        <v>194</v>
      </c>
      <c r="AC513" s="41">
        <f>AC499+1</f>
        <v>35</v>
      </c>
      <c r="AD513" s="35" t="s">
        <v>195</v>
      </c>
      <c r="AE513" s="35"/>
      <c r="AF513" s="35"/>
      <c r="AG513" s="326" t="s">
        <v>457</v>
      </c>
      <c r="AH513" s="324"/>
    </row>
    <row r="514" spans="4:47" x14ac:dyDescent="0.3">
      <c r="E514" s="35" t="s">
        <v>196</v>
      </c>
      <c r="F514" s="267"/>
      <c r="G514" s="43" t="str">
        <f>IF(F514=O$4,P$4,IF(F514=O$5,P$5,IF(F514=O$6,P$6,IF(F514=O$7,P$7,IF(F514=O$8,P$8,"")))))</f>
        <v/>
      </c>
      <c r="H514" s="43"/>
      <c r="I514" s="43"/>
      <c r="J514" s="326" t="s">
        <v>458</v>
      </c>
      <c r="K514" s="324"/>
      <c r="L514" s="44"/>
      <c r="M514" s="44"/>
      <c r="N514" s="44"/>
      <c r="O514" s="113">
        <f>IF(F514="",0,1)</f>
        <v>0</v>
      </c>
      <c r="P514" s="113">
        <f>IF(E517="",0,1)</f>
        <v>0</v>
      </c>
      <c r="Q514" s="113">
        <f>IF(E518="",0,1)</f>
        <v>0</v>
      </c>
      <c r="R514" s="113">
        <f>IF(E519="",0,1)</f>
        <v>0</v>
      </c>
      <c r="S514" s="113">
        <f>IF(E520="",0,1)</f>
        <v>0</v>
      </c>
      <c r="T514" s="113">
        <f>IF(E521="",0,1)</f>
        <v>0</v>
      </c>
      <c r="U514" s="113">
        <f>IF(E522="",0,1)</f>
        <v>0</v>
      </c>
      <c r="V514" s="113">
        <f>IF(E523="",0,1)</f>
        <v>0</v>
      </c>
      <c r="W514" s="113">
        <f>IF(E524="",0,1)</f>
        <v>0</v>
      </c>
      <c r="X514" s="159"/>
      <c r="AB514" s="35" t="s">
        <v>196</v>
      </c>
      <c r="AC514" s="267"/>
      <c r="AD514" s="43" t="str">
        <f>IF(AC514=AL$4,AM$4,IF(AC514=AL$5,AM$5,IF(AC514=AL$6,AM$6,IF(AC514=AL$7,AM$7,IF(AC514=AL$8,AM$8,"")))))</f>
        <v/>
      </c>
      <c r="AE514" s="43"/>
      <c r="AF514" s="43"/>
      <c r="AG514" s="326" t="s">
        <v>458</v>
      </c>
      <c r="AH514" s="324"/>
      <c r="AI514" s="44"/>
      <c r="AJ514" s="44"/>
      <c r="AK514" s="44"/>
      <c r="AL514" s="113">
        <f>IF(AC514="",0,1)</f>
        <v>0</v>
      </c>
      <c r="AM514" s="113">
        <f>IF(AB517="",0,1)</f>
        <v>0</v>
      </c>
      <c r="AN514" s="113">
        <f>IF(AB518="",0,1)</f>
        <v>0</v>
      </c>
      <c r="AO514" s="113">
        <f>IF(AB519="",0,1)</f>
        <v>0</v>
      </c>
      <c r="AP514" s="113">
        <f>IF(AB520="",0,1)</f>
        <v>0</v>
      </c>
      <c r="AQ514" s="113">
        <f>IF(AB521="",0,1)</f>
        <v>0</v>
      </c>
      <c r="AR514" s="113">
        <f>IF(AB522="",0,1)</f>
        <v>0</v>
      </c>
      <c r="AS514" s="113">
        <f>IF(AB523="",0,1)</f>
        <v>0</v>
      </c>
      <c r="AT514" s="113">
        <f>IF(AB524="",0,1)</f>
        <v>0</v>
      </c>
      <c r="AU514" s="113">
        <f>IF(AB524="",0,1)</f>
        <v>0</v>
      </c>
    </row>
    <row r="515" spans="4:47" x14ac:dyDescent="0.3">
      <c r="G515" s="82"/>
      <c r="H515" s="82"/>
      <c r="I515" s="82"/>
      <c r="J515" s="82"/>
      <c r="K515" s="82"/>
      <c r="L515" s="82"/>
      <c r="M515" s="82"/>
      <c r="N515" s="82"/>
      <c r="X515" s="159"/>
      <c r="AD515" s="318"/>
      <c r="AE515" s="318"/>
      <c r="AF515" s="318"/>
      <c r="AG515" s="318"/>
      <c r="AH515" s="318"/>
      <c r="AI515" s="318"/>
      <c r="AJ515" s="318"/>
      <c r="AK515" s="318"/>
    </row>
    <row r="516" spans="4:47" x14ac:dyDescent="0.3">
      <c r="F516" s="35" t="s">
        <v>197</v>
      </c>
      <c r="G516" s="35" t="s">
        <v>198</v>
      </c>
      <c r="H516" s="35"/>
      <c r="I516" s="35"/>
      <c r="J516" s="35" t="s">
        <v>199</v>
      </c>
      <c r="K516" s="35"/>
      <c r="L516" s="35"/>
      <c r="M516" s="35"/>
      <c r="N516" s="35" t="s">
        <v>200</v>
      </c>
      <c r="X516" s="159"/>
      <c r="AC516" s="35" t="s">
        <v>197</v>
      </c>
      <c r="AD516" s="35" t="s">
        <v>198</v>
      </c>
      <c r="AE516" s="35"/>
      <c r="AF516" s="35"/>
      <c r="AG516" s="35" t="s">
        <v>199</v>
      </c>
      <c r="AH516" s="35"/>
      <c r="AI516" s="35"/>
      <c r="AJ516" s="35"/>
      <c r="AK516" s="35" t="s">
        <v>200</v>
      </c>
    </row>
    <row r="517" spans="4:47" ht="15" customHeight="1" x14ac:dyDescent="0.3">
      <c r="E517" s="46" t="str">
        <f>IF(G514="","",IF(N517&gt;0,IF(N517&lt;=G514,"X",""),""))</f>
        <v/>
      </c>
      <c r="F517" s="317" t="str">
        <f>IF($F$26="","",$F$26)</f>
        <v>Grocery Stores</v>
      </c>
      <c r="G517" s="646"/>
      <c r="H517" s="647"/>
      <c r="I517" s="648"/>
      <c r="J517" s="646"/>
      <c r="K517" s="647"/>
      <c r="L517" s="647"/>
      <c r="M517" s="648"/>
      <c r="N517" s="122"/>
      <c r="X517" s="159"/>
      <c r="AB517" s="46" t="str">
        <f>IF(AD514="","",IF(AK517&gt;0,IF(AK517&lt;=AD514,"X",""),""))</f>
        <v/>
      </c>
      <c r="AC517" s="317" t="str">
        <f>IF($F$26="","",$F$26)</f>
        <v>Grocery Stores</v>
      </c>
      <c r="AD517" s="646"/>
      <c r="AE517" s="647"/>
      <c r="AF517" s="648"/>
      <c r="AG517" s="646"/>
      <c r="AH517" s="647"/>
      <c r="AI517" s="647"/>
      <c r="AJ517" s="648"/>
      <c r="AK517" s="122"/>
    </row>
    <row r="518" spans="4:47" ht="15" customHeight="1" x14ac:dyDescent="0.3">
      <c r="E518" s="46" t="str">
        <f>IF(G514="","",IF(N518&gt;0,IF(N518&lt;=G514,"X",""),""))</f>
        <v/>
      </c>
      <c r="F518" s="317" t="str">
        <f>IF($F$27="","",$F$27)</f>
        <v>Education</v>
      </c>
      <c r="G518" s="646"/>
      <c r="H518" s="647"/>
      <c r="I518" s="648"/>
      <c r="J518" s="646"/>
      <c r="K518" s="647"/>
      <c r="L518" s="647"/>
      <c r="M518" s="648"/>
      <c r="N518" s="122"/>
      <c r="X518" s="159"/>
      <c r="AB518" s="46" t="str">
        <f>IF(AD514="","",IF(AK518&gt;0,IF(AK518&lt;=AD514,"X",""),""))</f>
        <v/>
      </c>
      <c r="AC518" s="317" t="str">
        <f>IF($F$27="","",$F$27)</f>
        <v>Education</v>
      </c>
      <c r="AD518" s="646"/>
      <c r="AE518" s="647"/>
      <c r="AF518" s="648"/>
      <c r="AG518" s="646"/>
      <c r="AH518" s="647"/>
      <c r="AI518" s="647"/>
      <c r="AJ518" s="648"/>
      <c r="AK518" s="122"/>
    </row>
    <row r="519" spans="4:47" ht="15" customHeight="1" x14ac:dyDescent="0.3">
      <c r="E519" s="46" t="str">
        <f>IF(G514="","",IF(N519&gt;0,IF(N519&lt;=G514,"X",""),""))</f>
        <v/>
      </c>
      <c r="F519" s="317" t="str">
        <f>IF($F$28="","",$F$28)</f>
        <v>Recreation</v>
      </c>
      <c r="G519" s="646"/>
      <c r="H519" s="647"/>
      <c r="I519" s="648"/>
      <c r="J519" s="646"/>
      <c r="K519" s="647"/>
      <c r="L519" s="647"/>
      <c r="M519" s="648"/>
      <c r="N519" s="122"/>
      <c r="X519" s="159"/>
      <c r="AB519" s="46" t="str">
        <f>IF(AD514="","",IF(AK519&gt;0,IF(AK519&lt;=AD514,"X",""),""))</f>
        <v/>
      </c>
      <c r="AC519" s="317" t="str">
        <f>IF($F$28="","",$F$28)</f>
        <v>Recreation</v>
      </c>
      <c r="AD519" s="646"/>
      <c r="AE519" s="647"/>
      <c r="AF519" s="648"/>
      <c r="AG519" s="646"/>
      <c r="AH519" s="647"/>
      <c r="AI519" s="647"/>
      <c r="AJ519" s="648"/>
      <c r="AK519" s="122"/>
    </row>
    <row r="520" spans="4:47" ht="15" customHeight="1" x14ac:dyDescent="0.3">
      <c r="E520" s="46" t="str">
        <f>IF(G514="","",IF(N520&gt;0,IF(N520&lt;=G514,"X",""),""))</f>
        <v/>
      </c>
      <c r="F520" s="317" t="str">
        <f>IF($F$29="","",$F$29)</f>
        <v>Health Services</v>
      </c>
      <c r="G520" s="646"/>
      <c r="H520" s="647"/>
      <c r="I520" s="648"/>
      <c r="J520" s="646"/>
      <c r="K520" s="647"/>
      <c r="L520" s="647"/>
      <c r="M520" s="648"/>
      <c r="N520" s="122"/>
      <c r="X520" s="159"/>
      <c r="AB520" s="46" t="str">
        <f>IF(AD514="","",IF(AK520&gt;0,IF(AK520&lt;=AD514,"X",""),""))</f>
        <v/>
      </c>
      <c r="AC520" s="317" t="str">
        <f>IF($F$29="","",$F$29)</f>
        <v>Health Services</v>
      </c>
      <c r="AD520" s="646"/>
      <c r="AE520" s="647"/>
      <c r="AF520" s="648"/>
      <c r="AG520" s="646"/>
      <c r="AH520" s="647"/>
      <c r="AI520" s="647"/>
      <c r="AJ520" s="648"/>
      <c r="AK520" s="122"/>
    </row>
    <row r="521" spans="4:47" ht="15" customHeight="1" x14ac:dyDescent="0.3">
      <c r="E521" s="46" t="str">
        <f>IF(G514="","",IF(N521&gt;0,IF(N521&lt;=G514,"X",""),""))</f>
        <v/>
      </c>
      <c r="F521" s="317" t="str">
        <f>IF($F$30="","",$F$30)</f>
        <v>Social Services</v>
      </c>
      <c r="G521" s="646"/>
      <c r="H521" s="647"/>
      <c r="I521" s="648"/>
      <c r="J521" s="646"/>
      <c r="K521" s="647"/>
      <c r="L521" s="647"/>
      <c r="M521" s="648"/>
      <c r="N521" s="122"/>
      <c r="X521" s="159"/>
      <c r="AB521" s="46" t="str">
        <f>IF(AD514="","",IF(AK521&gt;0,IF(AK521&lt;=AD514,"X",""),""))</f>
        <v/>
      </c>
      <c r="AC521" s="317" t="str">
        <f>IF($F$30="","",$F$30)</f>
        <v>Social Services</v>
      </c>
      <c r="AD521" s="646"/>
      <c r="AE521" s="647"/>
      <c r="AF521" s="648"/>
      <c r="AG521" s="646"/>
      <c r="AH521" s="647"/>
      <c r="AI521" s="647"/>
      <c r="AJ521" s="648"/>
      <c r="AK521" s="122"/>
    </row>
    <row r="522" spans="4:47" ht="15" customHeight="1" x14ac:dyDescent="0.3">
      <c r="E522" s="46" t="str">
        <f>IF(G514="","",IF(N522&gt;0,IF(N522&lt;=G514,"X",""),""))</f>
        <v/>
      </c>
      <c r="F522" s="317" t="str">
        <f>IF($F$31="","",$F$31)</f>
        <v/>
      </c>
      <c r="G522" s="646"/>
      <c r="H522" s="647"/>
      <c r="I522" s="648"/>
      <c r="J522" s="646"/>
      <c r="K522" s="647"/>
      <c r="L522" s="647"/>
      <c r="M522" s="648"/>
      <c r="N522" s="122"/>
      <c r="X522" s="159"/>
      <c r="AB522" s="46" t="str">
        <f>IF(AD514="","",IF(AK522&gt;0,IF(AK522&lt;=AD514,"X",""),""))</f>
        <v/>
      </c>
      <c r="AC522" s="317" t="str">
        <f>IF($F$31="","",$F$31)</f>
        <v/>
      </c>
      <c r="AD522" s="646"/>
      <c r="AE522" s="647"/>
      <c r="AF522" s="648"/>
      <c r="AG522" s="646"/>
      <c r="AH522" s="647"/>
      <c r="AI522" s="647"/>
      <c r="AJ522" s="648"/>
      <c r="AK522" s="122"/>
    </row>
    <row r="523" spans="4:47" ht="15" customHeight="1" x14ac:dyDescent="0.3">
      <c r="E523" s="46" t="str">
        <f>IF(G514="","",IF(N523&gt;0,IF(N523&lt;=G514,"X",""),""))</f>
        <v/>
      </c>
      <c r="F523" s="317" t="str">
        <f>IF($F$32="","",$F$32)</f>
        <v/>
      </c>
      <c r="G523" s="646"/>
      <c r="H523" s="647"/>
      <c r="I523" s="648"/>
      <c r="J523" s="646"/>
      <c r="K523" s="647"/>
      <c r="L523" s="647"/>
      <c r="M523" s="648"/>
      <c r="N523" s="122"/>
      <c r="X523" s="159"/>
      <c r="AB523" s="46" t="str">
        <f>IF(AD514="","",IF(AK523&gt;0,IF(AK523&lt;=AD514,"X",""),""))</f>
        <v/>
      </c>
      <c r="AC523" s="317" t="str">
        <f>IF($F$32="","",$F$32)</f>
        <v/>
      </c>
      <c r="AD523" s="646"/>
      <c r="AE523" s="647"/>
      <c r="AF523" s="648"/>
      <c r="AG523" s="646"/>
      <c r="AH523" s="647"/>
      <c r="AI523" s="647"/>
      <c r="AJ523" s="648"/>
      <c r="AK523" s="122"/>
    </row>
    <row r="524" spans="4:47" ht="15" customHeight="1" x14ac:dyDescent="0.3">
      <c r="E524" s="46" t="str">
        <f>IF(G514="","",IF(N524&gt;0,IF(N524&lt;=G514,"X",""),""))</f>
        <v/>
      </c>
      <c r="F524" s="317" t="str">
        <f>IF($F$33="","",$F$33)</f>
        <v/>
      </c>
      <c r="G524" s="646"/>
      <c r="H524" s="647"/>
      <c r="I524" s="648"/>
      <c r="J524" s="646"/>
      <c r="K524" s="647"/>
      <c r="L524" s="647"/>
      <c r="M524" s="648"/>
      <c r="N524" s="122"/>
      <c r="X524" s="159"/>
      <c r="AB524" s="46" t="str">
        <f>IF(AD514="","",IF(AK524&gt;0,IF(AK524&lt;=AD514,"X",""),""))</f>
        <v/>
      </c>
      <c r="AC524" s="317" t="str">
        <f>IF($F$33="","",$F$33)</f>
        <v/>
      </c>
      <c r="AD524" s="646"/>
      <c r="AE524" s="647"/>
      <c r="AF524" s="648"/>
      <c r="AG524" s="646"/>
      <c r="AH524" s="647"/>
      <c r="AI524" s="647"/>
      <c r="AJ524" s="648"/>
      <c r="AK524" s="122"/>
    </row>
    <row r="525" spans="4:47" ht="17.25" thickBot="1" x14ac:dyDescent="0.35">
      <c r="D525" s="40"/>
      <c r="E525" s="40"/>
      <c r="F525" s="40"/>
      <c r="G525" s="40"/>
      <c r="H525" s="40"/>
      <c r="I525" s="40"/>
      <c r="J525" s="40"/>
      <c r="K525" s="40"/>
      <c r="L525" s="40"/>
      <c r="M525" s="40"/>
      <c r="N525" s="40"/>
      <c r="X525" s="159"/>
      <c r="AA525" s="40"/>
      <c r="AB525" s="40"/>
      <c r="AC525" s="40"/>
      <c r="AD525" s="40"/>
      <c r="AE525" s="40"/>
      <c r="AF525" s="40"/>
      <c r="AG525" s="40"/>
      <c r="AH525" s="40"/>
      <c r="AI525" s="40"/>
      <c r="AJ525" s="40"/>
      <c r="AK525" s="40"/>
    </row>
    <row r="526" spans="4:47" x14ac:dyDescent="0.3">
      <c r="D526" s="645"/>
      <c r="E526" s="645"/>
      <c r="F526" s="645"/>
      <c r="G526" s="645"/>
      <c r="H526" s="645"/>
      <c r="I526" s="645"/>
      <c r="J526" s="645"/>
      <c r="K526" s="645"/>
      <c r="L526" s="645"/>
      <c r="M526" s="645"/>
      <c r="N526" s="645"/>
      <c r="X526" s="159"/>
      <c r="AA526" s="645"/>
      <c r="AB526" s="645"/>
      <c r="AC526" s="645"/>
      <c r="AD526" s="645"/>
      <c r="AE526" s="645"/>
      <c r="AF526" s="645"/>
      <c r="AG526" s="645"/>
      <c r="AH526" s="645"/>
      <c r="AI526" s="645"/>
      <c r="AJ526" s="645"/>
      <c r="AK526" s="645"/>
    </row>
    <row r="527" spans="4:47" x14ac:dyDescent="0.3">
      <c r="E527" s="35" t="s">
        <v>194</v>
      </c>
      <c r="F527" s="41">
        <f>F513+1</f>
        <v>36</v>
      </c>
      <c r="G527" s="35" t="s">
        <v>195</v>
      </c>
      <c r="H527" s="35"/>
      <c r="I527" s="35"/>
      <c r="J527" s="326" t="s">
        <v>457</v>
      </c>
      <c r="K527" s="324"/>
      <c r="X527" s="159"/>
      <c r="AB527" s="35" t="s">
        <v>194</v>
      </c>
      <c r="AC527" s="41">
        <f>AC513+1</f>
        <v>36</v>
      </c>
      <c r="AD527" s="35" t="s">
        <v>195</v>
      </c>
      <c r="AE527" s="35"/>
      <c r="AF527" s="35"/>
      <c r="AG527" s="326" t="s">
        <v>457</v>
      </c>
      <c r="AH527" s="324"/>
    </row>
    <row r="528" spans="4:47" x14ac:dyDescent="0.3">
      <c r="E528" s="35" t="s">
        <v>196</v>
      </c>
      <c r="F528" s="267"/>
      <c r="G528" s="43" t="str">
        <f>IF(F528=O$4,P$4,IF(F528=O$5,P$5,IF(F528=O$6,P$6,IF(F528=O$7,P$7,IF(F528=O$8,P$8,"")))))</f>
        <v/>
      </c>
      <c r="H528" s="43"/>
      <c r="I528" s="43"/>
      <c r="J528" s="326" t="s">
        <v>458</v>
      </c>
      <c r="K528" s="324"/>
      <c r="L528" s="44"/>
      <c r="M528" s="44"/>
      <c r="N528" s="44"/>
      <c r="O528" s="113">
        <f>IF(F528="",0,1)</f>
        <v>0</v>
      </c>
      <c r="P528" s="113">
        <f>IF(E531="",0,1)</f>
        <v>0</v>
      </c>
      <c r="Q528" s="113">
        <f>IF(E532="",0,1)</f>
        <v>0</v>
      </c>
      <c r="R528" s="113">
        <f>IF(E533="",0,1)</f>
        <v>0</v>
      </c>
      <c r="S528" s="113">
        <f>IF(E534="",0,1)</f>
        <v>0</v>
      </c>
      <c r="T528" s="113">
        <f>IF(E535="",0,1)</f>
        <v>0</v>
      </c>
      <c r="U528" s="113">
        <f>IF(E536="",0,1)</f>
        <v>0</v>
      </c>
      <c r="V528" s="113">
        <f>IF(E537="",0,1)</f>
        <v>0</v>
      </c>
      <c r="W528" s="113">
        <f>IF(E538="",0,1)</f>
        <v>0</v>
      </c>
      <c r="X528" s="159"/>
      <c r="AB528" s="35" t="s">
        <v>196</v>
      </c>
      <c r="AC528" s="267"/>
      <c r="AD528" s="43" t="str">
        <f>IF(AC528=AL$4,AM$4,IF(AC528=AL$5,AM$5,IF(AC528=AL$6,AM$6,IF(AC528=AL$7,AM$7,IF(AC528=AL$8,AM$8,"")))))</f>
        <v/>
      </c>
      <c r="AE528" s="43"/>
      <c r="AF528" s="43"/>
      <c r="AG528" s="326" t="s">
        <v>458</v>
      </c>
      <c r="AH528" s="324"/>
      <c r="AI528" s="44"/>
      <c r="AJ528" s="44"/>
      <c r="AK528" s="44"/>
      <c r="AL528" s="113">
        <f>IF(AC528="",0,1)</f>
        <v>0</v>
      </c>
      <c r="AM528" s="113">
        <f>IF(AB531="",0,1)</f>
        <v>0</v>
      </c>
      <c r="AN528" s="113">
        <f>IF(AB532="",0,1)</f>
        <v>0</v>
      </c>
      <c r="AO528" s="113">
        <f>IF(AB533="",0,1)</f>
        <v>0</v>
      </c>
      <c r="AP528" s="113">
        <f>IF(AB534="",0,1)</f>
        <v>0</v>
      </c>
      <c r="AQ528" s="113">
        <f>IF(AB535="",0,1)</f>
        <v>0</v>
      </c>
      <c r="AR528" s="113">
        <f>IF(AB536="",0,1)</f>
        <v>0</v>
      </c>
      <c r="AS528" s="113">
        <f>IF(AB537="",0,1)</f>
        <v>0</v>
      </c>
      <c r="AT528" s="113">
        <f>IF(AB538="",0,1)</f>
        <v>0</v>
      </c>
      <c r="AU528" s="113">
        <f>IF(AB538="",0,1)</f>
        <v>0</v>
      </c>
    </row>
    <row r="529" spans="4:47" x14ac:dyDescent="0.3">
      <c r="G529" s="82"/>
      <c r="H529" s="82"/>
      <c r="I529" s="82"/>
      <c r="J529" s="82"/>
      <c r="K529" s="82"/>
      <c r="L529" s="82"/>
      <c r="M529" s="82"/>
      <c r="N529" s="82"/>
      <c r="X529" s="159"/>
      <c r="AD529" s="318"/>
      <c r="AE529" s="318"/>
      <c r="AF529" s="318"/>
      <c r="AG529" s="318"/>
      <c r="AH529" s="318"/>
      <c r="AI529" s="318"/>
      <c r="AJ529" s="318"/>
      <c r="AK529" s="318"/>
    </row>
    <row r="530" spans="4:47" x14ac:dyDescent="0.3">
      <c r="F530" s="35" t="s">
        <v>197</v>
      </c>
      <c r="G530" s="35" t="s">
        <v>198</v>
      </c>
      <c r="H530" s="35"/>
      <c r="I530" s="35"/>
      <c r="J530" s="35" t="s">
        <v>199</v>
      </c>
      <c r="K530" s="35"/>
      <c r="L530" s="35"/>
      <c r="M530" s="35"/>
      <c r="N530" s="35" t="s">
        <v>200</v>
      </c>
      <c r="X530" s="159"/>
      <c r="AC530" s="35" t="s">
        <v>197</v>
      </c>
      <c r="AD530" s="35" t="s">
        <v>198</v>
      </c>
      <c r="AE530" s="35"/>
      <c r="AF530" s="35"/>
      <c r="AG530" s="35" t="s">
        <v>199</v>
      </c>
      <c r="AH530" s="35"/>
      <c r="AI530" s="35"/>
      <c r="AJ530" s="35"/>
      <c r="AK530" s="35" t="s">
        <v>200</v>
      </c>
    </row>
    <row r="531" spans="4:47" ht="15" customHeight="1" x14ac:dyDescent="0.3">
      <c r="E531" s="46" t="str">
        <f>IF(G528="","",IF(N531&gt;0,IF(N531&lt;=G528,"X",""),""))</f>
        <v/>
      </c>
      <c r="F531" s="317" t="str">
        <f>IF($F$26="","",$F$26)</f>
        <v>Grocery Stores</v>
      </c>
      <c r="G531" s="646"/>
      <c r="H531" s="647"/>
      <c r="I531" s="648"/>
      <c r="J531" s="646"/>
      <c r="K531" s="647"/>
      <c r="L531" s="647"/>
      <c r="M531" s="648"/>
      <c r="N531" s="122"/>
      <c r="X531" s="159"/>
      <c r="AB531" s="46" t="str">
        <f>IF(AD528="","",IF(AK531&gt;0,IF(AK531&lt;=AD528,"X",""),""))</f>
        <v/>
      </c>
      <c r="AC531" s="317" t="str">
        <f>IF($F$26="","",$F$26)</f>
        <v>Grocery Stores</v>
      </c>
      <c r="AD531" s="646"/>
      <c r="AE531" s="647"/>
      <c r="AF531" s="648"/>
      <c r="AG531" s="646"/>
      <c r="AH531" s="647"/>
      <c r="AI531" s="647"/>
      <c r="AJ531" s="648"/>
      <c r="AK531" s="122"/>
    </row>
    <row r="532" spans="4:47" ht="15" customHeight="1" x14ac:dyDescent="0.3">
      <c r="E532" s="46" t="str">
        <f>IF(G528="","",IF(N532&gt;0,IF(N532&lt;=G528,"X",""),""))</f>
        <v/>
      </c>
      <c r="F532" s="317" t="str">
        <f>IF($F$27="","",$F$27)</f>
        <v>Education</v>
      </c>
      <c r="G532" s="646"/>
      <c r="H532" s="647"/>
      <c r="I532" s="648"/>
      <c r="J532" s="646"/>
      <c r="K532" s="647"/>
      <c r="L532" s="647"/>
      <c r="M532" s="648"/>
      <c r="N532" s="122"/>
      <c r="X532" s="159"/>
      <c r="AB532" s="46" t="str">
        <f>IF(AD528="","",IF(AK532&gt;0,IF(AK532&lt;=AD528,"X",""),""))</f>
        <v/>
      </c>
      <c r="AC532" s="317" t="str">
        <f>IF($F$27="","",$F$27)</f>
        <v>Education</v>
      </c>
      <c r="AD532" s="646"/>
      <c r="AE532" s="647"/>
      <c r="AF532" s="648"/>
      <c r="AG532" s="646"/>
      <c r="AH532" s="647"/>
      <c r="AI532" s="647"/>
      <c r="AJ532" s="648"/>
      <c r="AK532" s="122"/>
    </row>
    <row r="533" spans="4:47" ht="15" customHeight="1" x14ac:dyDescent="0.3">
      <c r="E533" s="46" t="str">
        <f>IF(G528="","",IF(N533&gt;0,IF(N533&lt;=G528,"X",""),""))</f>
        <v/>
      </c>
      <c r="F533" s="317" t="str">
        <f>IF($F$28="","",$F$28)</f>
        <v>Recreation</v>
      </c>
      <c r="G533" s="646"/>
      <c r="H533" s="647"/>
      <c r="I533" s="648"/>
      <c r="J533" s="646"/>
      <c r="K533" s="647"/>
      <c r="L533" s="647"/>
      <c r="M533" s="648"/>
      <c r="N533" s="122"/>
      <c r="X533" s="159"/>
      <c r="AB533" s="46" t="str">
        <f>IF(AD528="","",IF(AK533&gt;0,IF(AK533&lt;=AD528,"X",""),""))</f>
        <v/>
      </c>
      <c r="AC533" s="317" t="str">
        <f>IF($F$28="","",$F$28)</f>
        <v>Recreation</v>
      </c>
      <c r="AD533" s="646"/>
      <c r="AE533" s="647"/>
      <c r="AF533" s="648"/>
      <c r="AG533" s="646"/>
      <c r="AH533" s="647"/>
      <c r="AI533" s="647"/>
      <c r="AJ533" s="648"/>
      <c r="AK533" s="122"/>
    </row>
    <row r="534" spans="4:47" ht="15" customHeight="1" x14ac:dyDescent="0.3">
      <c r="E534" s="46" t="str">
        <f>IF(G528="","",IF(N534&gt;0,IF(N534&lt;=G528,"X",""),""))</f>
        <v/>
      </c>
      <c r="F534" s="317" t="str">
        <f>IF($F$29="","",$F$29)</f>
        <v>Health Services</v>
      </c>
      <c r="G534" s="646"/>
      <c r="H534" s="647"/>
      <c r="I534" s="648"/>
      <c r="J534" s="646"/>
      <c r="K534" s="647"/>
      <c r="L534" s="647"/>
      <c r="M534" s="648"/>
      <c r="N534" s="122"/>
      <c r="X534" s="159"/>
      <c r="AB534" s="46" t="str">
        <f>IF(AD528="","",IF(AK534&gt;0,IF(AK534&lt;=AD528,"X",""),""))</f>
        <v/>
      </c>
      <c r="AC534" s="317" t="str">
        <f>IF($F$29="","",$F$29)</f>
        <v>Health Services</v>
      </c>
      <c r="AD534" s="646"/>
      <c r="AE534" s="647"/>
      <c r="AF534" s="648"/>
      <c r="AG534" s="646"/>
      <c r="AH534" s="647"/>
      <c r="AI534" s="647"/>
      <c r="AJ534" s="648"/>
      <c r="AK534" s="122"/>
    </row>
    <row r="535" spans="4:47" ht="15" customHeight="1" x14ac:dyDescent="0.3">
      <c r="E535" s="46" t="str">
        <f>IF(G528="","",IF(N535&gt;0,IF(N535&lt;=G528,"X",""),""))</f>
        <v/>
      </c>
      <c r="F535" s="317" t="str">
        <f>IF($F$30="","",$F$30)</f>
        <v>Social Services</v>
      </c>
      <c r="G535" s="646"/>
      <c r="H535" s="647"/>
      <c r="I535" s="648"/>
      <c r="J535" s="646"/>
      <c r="K535" s="647"/>
      <c r="L535" s="647"/>
      <c r="M535" s="648"/>
      <c r="N535" s="122"/>
      <c r="X535" s="159"/>
      <c r="AB535" s="46" t="str">
        <f>IF(AD528="","",IF(AK535&gt;0,IF(AK535&lt;=AD528,"X",""),""))</f>
        <v/>
      </c>
      <c r="AC535" s="317" t="str">
        <f>IF($F$30="","",$F$30)</f>
        <v>Social Services</v>
      </c>
      <c r="AD535" s="646"/>
      <c r="AE535" s="647"/>
      <c r="AF535" s="648"/>
      <c r="AG535" s="646"/>
      <c r="AH535" s="647"/>
      <c r="AI535" s="647"/>
      <c r="AJ535" s="648"/>
      <c r="AK535" s="122"/>
    </row>
    <row r="536" spans="4:47" ht="15" customHeight="1" x14ac:dyDescent="0.3">
      <c r="E536" s="46" t="str">
        <f>IF(G528="","",IF(N536&gt;0,IF(N536&lt;=G528,"X",""),""))</f>
        <v/>
      </c>
      <c r="F536" s="317" t="str">
        <f>IF($F$31="","",$F$31)</f>
        <v/>
      </c>
      <c r="G536" s="646"/>
      <c r="H536" s="647"/>
      <c r="I536" s="648"/>
      <c r="J536" s="646"/>
      <c r="K536" s="647"/>
      <c r="L536" s="647"/>
      <c r="M536" s="648"/>
      <c r="N536" s="122"/>
      <c r="X536" s="159"/>
      <c r="AB536" s="46" t="str">
        <f>IF(AD528="","",IF(AK536&gt;0,IF(AK536&lt;=AD528,"X",""),""))</f>
        <v/>
      </c>
      <c r="AC536" s="317" t="str">
        <f>IF($F$31="","",$F$31)</f>
        <v/>
      </c>
      <c r="AD536" s="646"/>
      <c r="AE536" s="647"/>
      <c r="AF536" s="648"/>
      <c r="AG536" s="646"/>
      <c r="AH536" s="647"/>
      <c r="AI536" s="647"/>
      <c r="AJ536" s="648"/>
      <c r="AK536" s="122"/>
    </row>
    <row r="537" spans="4:47" ht="15" customHeight="1" x14ac:dyDescent="0.3">
      <c r="E537" s="46" t="str">
        <f>IF(G528="","",IF(N537&gt;0,IF(N537&lt;=G528,"X",""),""))</f>
        <v/>
      </c>
      <c r="F537" s="317" t="str">
        <f>IF($F$32="","",$F$32)</f>
        <v/>
      </c>
      <c r="G537" s="646"/>
      <c r="H537" s="647"/>
      <c r="I537" s="648"/>
      <c r="J537" s="646"/>
      <c r="K537" s="647"/>
      <c r="L537" s="647"/>
      <c r="M537" s="648"/>
      <c r="N537" s="122"/>
      <c r="X537" s="159"/>
      <c r="AB537" s="46" t="str">
        <f>IF(AD528="","",IF(AK537&gt;0,IF(AK537&lt;=AD528,"X",""),""))</f>
        <v/>
      </c>
      <c r="AC537" s="317" t="str">
        <f>IF($F$32="","",$F$32)</f>
        <v/>
      </c>
      <c r="AD537" s="646"/>
      <c r="AE537" s="647"/>
      <c r="AF537" s="648"/>
      <c r="AG537" s="646"/>
      <c r="AH537" s="647"/>
      <c r="AI537" s="647"/>
      <c r="AJ537" s="648"/>
      <c r="AK537" s="122"/>
    </row>
    <row r="538" spans="4:47" ht="15" customHeight="1" x14ac:dyDescent="0.3">
      <c r="E538" s="46" t="str">
        <f>IF(G528="","",IF(N538&gt;0,IF(N538&lt;=G528,"X",""),""))</f>
        <v/>
      </c>
      <c r="F538" s="317" t="str">
        <f>IF($F$33="","",$F$33)</f>
        <v/>
      </c>
      <c r="G538" s="646"/>
      <c r="H538" s="647"/>
      <c r="I538" s="648"/>
      <c r="J538" s="646"/>
      <c r="K538" s="647"/>
      <c r="L538" s="647"/>
      <c r="M538" s="648"/>
      <c r="N538" s="122"/>
      <c r="X538" s="159"/>
      <c r="AB538" s="46" t="str">
        <f>IF(AD528="","",IF(AK538&gt;0,IF(AK538&lt;=AD528,"X",""),""))</f>
        <v/>
      </c>
      <c r="AC538" s="317" t="str">
        <f>IF($F$33="","",$F$33)</f>
        <v/>
      </c>
      <c r="AD538" s="646"/>
      <c r="AE538" s="647"/>
      <c r="AF538" s="648"/>
      <c r="AG538" s="646"/>
      <c r="AH538" s="647"/>
      <c r="AI538" s="647"/>
      <c r="AJ538" s="648"/>
      <c r="AK538" s="122"/>
    </row>
    <row r="539" spans="4:47" ht="17.25" thickBot="1" x14ac:dyDescent="0.35">
      <c r="D539" s="40"/>
      <c r="E539" s="40"/>
      <c r="F539" s="40"/>
      <c r="G539" s="40"/>
      <c r="H539" s="40"/>
      <c r="I539" s="40"/>
      <c r="J539" s="40"/>
      <c r="K539" s="40"/>
      <c r="L539" s="40"/>
      <c r="M539" s="40"/>
      <c r="N539" s="40"/>
      <c r="X539" s="159"/>
      <c r="AA539" s="40"/>
      <c r="AB539" s="40"/>
      <c r="AC539" s="40"/>
      <c r="AD539" s="40"/>
      <c r="AE539" s="40"/>
      <c r="AF539" s="40"/>
      <c r="AG539" s="40"/>
      <c r="AH539" s="40"/>
      <c r="AI539" s="40"/>
      <c r="AJ539" s="40"/>
      <c r="AK539" s="40"/>
    </row>
    <row r="540" spans="4:47" x14ac:dyDescent="0.3">
      <c r="D540" s="645"/>
      <c r="E540" s="645"/>
      <c r="F540" s="645"/>
      <c r="G540" s="645"/>
      <c r="H540" s="645"/>
      <c r="I540" s="645"/>
      <c r="J540" s="645"/>
      <c r="K540" s="645"/>
      <c r="L540" s="645"/>
      <c r="M540" s="645"/>
      <c r="N540" s="645"/>
      <c r="X540" s="159"/>
      <c r="AA540" s="645"/>
      <c r="AB540" s="645"/>
      <c r="AC540" s="645"/>
      <c r="AD540" s="645"/>
      <c r="AE540" s="645"/>
      <c r="AF540" s="645"/>
      <c r="AG540" s="645"/>
      <c r="AH540" s="645"/>
      <c r="AI540" s="645"/>
      <c r="AJ540" s="645"/>
      <c r="AK540" s="645"/>
    </row>
    <row r="541" spans="4:47" x14ac:dyDescent="0.3">
      <c r="E541" s="35" t="s">
        <v>194</v>
      </c>
      <c r="F541" s="41">
        <f>F527+1</f>
        <v>37</v>
      </c>
      <c r="G541" s="35" t="s">
        <v>195</v>
      </c>
      <c r="H541" s="35"/>
      <c r="I541" s="35"/>
      <c r="J541" s="326" t="s">
        <v>457</v>
      </c>
      <c r="K541" s="324"/>
      <c r="X541" s="159"/>
      <c r="AB541" s="35" t="s">
        <v>194</v>
      </c>
      <c r="AC541" s="41">
        <f>AC527+1</f>
        <v>37</v>
      </c>
      <c r="AD541" s="35" t="s">
        <v>195</v>
      </c>
      <c r="AE541" s="35"/>
      <c r="AF541" s="35"/>
      <c r="AG541" s="326" t="s">
        <v>457</v>
      </c>
      <c r="AH541" s="324"/>
    </row>
    <row r="542" spans="4:47" x14ac:dyDescent="0.3">
      <c r="E542" s="35" t="s">
        <v>196</v>
      </c>
      <c r="F542" s="267"/>
      <c r="G542" s="43" t="str">
        <f>IF(F542=O$4,P$4,IF(F542=O$5,P$5,IF(F542=O$6,P$6,IF(F542=O$7,P$7,IF(F542=O$8,P$8,"")))))</f>
        <v/>
      </c>
      <c r="H542" s="43"/>
      <c r="I542" s="43"/>
      <c r="J542" s="326" t="s">
        <v>458</v>
      </c>
      <c r="K542" s="324"/>
      <c r="L542" s="44"/>
      <c r="M542" s="44"/>
      <c r="N542" s="44"/>
      <c r="O542" s="113">
        <f>IF(F542="",0,1)</f>
        <v>0</v>
      </c>
      <c r="P542" s="113">
        <f>IF(E545="",0,1)</f>
        <v>0</v>
      </c>
      <c r="Q542" s="113">
        <f>IF(E546="",0,1)</f>
        <v>0</v>
      </c>
      <c r="R542" s="113">
        <f>IF(E547="",0,1)</f>
        <v>0</v>
      </c>
      <c r="S542" s="113">
        <f>IF(E548="",0,1)</f>
        <v>0</v>
      </c>
      <c r="T542" s="113">
        <f>IF(E549="",0,1)</f>
        <v>0</v>
      </c>
      <c r="U542" s="113">
        <f>IF(E550="",0,1)</f>
        <v>0</v>
      </c>
      <c r="V542" s="113">
        <f>IF(E551="",0,1)</f>
        <v>0</v>
      </c>
      <c r="W542" s="113">
        <f>IF(E552="",0,1)</f>
        <v>0</v>
      </c>
      <c r="X542" s="159"/>
      <c r="AB542" s="35" t="s">
        <v>196</v>
      </c>
      <c r="AC542" s="267"/>
      <c r="AD542" s="43" t="str">
        <f>IF(AC542=AL$4,AM$4,IF(AC542=AL$5,AM$5,IF(AC542=AL$6,AM$6,IF(AC542=AL$7,AM$7,IF(AC542=AL$8,AM$8,"")))))</f>
        <v/>
      </c>
      <c r="AE542" s="43"/>
      <c r="AF542" s="43"/>
      <c r="AG542" s="326" t="s">
        <v>458</v>
      </c>
      <c r="AH542" s="324"/>
      <c r="AI542" s="44"/>
      <c r="AJ542" s="44"/>
      <c r="AK542" s="44"/>
      <c r="AL542" s="113">
        <f>IF(AC542="",0,1)</f>
        <v>0</v>
      </c>
      <c r="AM542" s="113">
        <f>IF(AB545="",0,1)</f>
        <v>0</v>
      </c>
      <c r="AN542" s="113">
        <f>IF(AB546="",0,1)</f>
        <v>0</v>
      </c>
      <c r="AO542" s="113">
        <f>IF(AB547="",0,1)</f>
        <v>0</v>
      </c>
      <c r="AP542" s="113">
        <f>IF(AB548="",0,1)</f>
        <v>0</v>
      </c>
      <c r="AQ542" s="113">
        <f>IF(AB549="",0,1)</f>
        <v>0</v>
      </c>
      <c r="AR542" s="113">
        <f>IF(AB550="",0,1)</f>
        <v>0</v>
      </c>
      <c r="AS542" s="113">
        <f>IF(AB551="",0,1)</f>
        <v>0</v>
      </c>
      <c r="AT542" s="113">
        <f>IF(AB552="",0,1)</f>
        <v>0</v>
      </c>
      <c r="AU542" s="113">
        <f>IF(AB552="",0,1)</f>
        <v>0</v>
      </c>
    </row>
    <row r="543" spans="4:47" x14ac:dyDescent="0.3">
      <c r="G543" s="82"/>
      <c r="H543" s="82"/>
      <c r="I543" s="82"/>
      <c r="J543" s="82"/>
      <c r="K543" s="82"/>
      <c r="L543" s="82"/>
      <c r="M543" s="82"/>
      <c r="N543" s="82"/>
      <c r="X543" s="159"/>
      <c r="AD543" s="318"/>
      <c r="AE543" s="318"/>
      <c r="AF543" s="318"/>
      <c r="AG543" s="318"/>
      <c r="AH543" s="318"/>
      <c r="AI543" s="318"/>
      <c r="AJ543" s="318"/>
      <c r="AK543" s="318"/>
    </row>
    <row r="544" spans="4:47" x14ac:dyDescent="0.3">
      <c r="F544" s="35" t="s">
        <v>197</v>
      </c>
      <c r="G544" s="35" t="s">
        <v>198</v>
      </c>
      <c r="H544" s="35"/>
      <c r="I544" s="35"/>
      <c r="J544" s="35" t="s">
        <v>199</v>
      </c>
      <c r="K544" s="35"/>
      <c r="L544" s="35"/>
      <c r="M544" s="35"/>
      <c r="N544" s="35" t="s">
        <v>200</v>
      </c>
      <c r="X544" s="159"/>
      <c r="AC544" s="35" t="s">
        <v>197</v>
      </c>
      <c r="AD544" s="35" t="s">
        <v>198</v>
      </c>
      <c r="AE544" s="35"/>
      <c r="AF544" s="35"/>
      <c r="AG544" s="35" t="s">
        <v>199</v>
      </c>
      <c r="AH544" s="35"/>
      <c r="AI544" s="35"/>
      <c r="AJ544" s="35"/>
      <c r="AK544" s="35" t="s">
        <v>200</v>
      </c>
    </row>
    <row r="545" spans="4:47" ht="15" customHeight="1" x14ac:dyDescent="0.3">
      <c r="E545" s="46" t="str">
        <f>IF(G542="","",IF(N545&gt;0,IF(N545&lt;=G542,"X",""),""))</f>
        <v/>
      </c>
      <c r="F545" s="317" t="str">
        <f>IF($F$26="","",$F$26)</f>
        <v>Grocery Stores</v>
      </c>
      <c r="G545" s="646"/>
      <c r="H545" s="647"/>
      <c r="I545" s="648"/>
      <c r="J545" s="646"/>
      <c r="K545" s="647"/>
      <c r="L545" s="647"/>
      <c r="M545" s="648"/>
      <c r="N545" s="122"/>
      <c r="X545" s="159"/>
      <c r="AB545" s="46" t="str">
        <f>IF(AD542="","",IF(AK545&gt;0,IF(AK545&lt;=AD542,"X",""),""))</f>
        <v/>
      </c>
      <c r="AC545" s="317" t="str">
        <f>IF($F$26="","",$F$26)</f>
        <v>Grocery Stores</v>
      </c>
      <c r="AD545" s="646"/>
      <c r="AE545" s="647"/>
      <c r="AF545" s="648"/>
      <c r="AG545" s="646"/>
      <c r="AH545" s="647"/>
      <c r="AI545" s="647"/>
      <c r="AJ545" s="648"/>
      <c r="AK545" s="122"/>
    </row>
    <row r="546" spans="4:47" ht="15" customHeight="1" x14ac:dyDescent="0.3">
      <c r="E546" s="46" t="str">
        <f>IF(G542="","",IF(N546&gt;0,IF(N546&lt;=G542,"X",""),""))</f>
        <v/>
      </c>
      <c r="F546" s="317" t="str">
        <f>IF($F$27="","",$F$27)</f>
        <v>Education</v>
      </c>
      <c r="G546" s="646"/>
      <c r="H546" s="647"/>
      <c r="I546" s="648"/>
      <c r="J546" s="646"/>
      <c r="K546" s="647"/>
      <c r="L546" s="647"/>
      <c r="M546" s="648"/>
      <c r="N546" s="122"/>
      <c r="X546" s="159"/>
      <c r="AB546" s="46" t="str">
        <f>IF(AD542="","",IF(AK546&gt;0,IF(AK546&lt;=AD542,"X",""),""))</f>
        <v/>
      </c>
      <c r="AC546" s="317" t="str">
        <f>IF($F$27="","",$F$27)</f>
        <v>Education</v>
      </c>
      <c r="AD546" s="646"/>
      <c r="AE546" s="647"/>
      <c r="AF546" s="648"/>
      <c r="AG546" s="646"/>
      <c r="AH546" s="647"/>
      <c r="AI546" s="647"/>
      <c r="AJ546" s="648"/>
      <c r="AK546" s="122"/>
    </row>
    <row r="547" spans="4:47" ht="15" customHeight="1" x14ac:dyDescent="0.3">
      <c r="E547" s="46" t="str">
        <f>IF(G542="","",IF(N547&gt;0,IF(N547&lt;=G542,"X",""),""))</f>
        <v/>
      </c>
      <c r="F547" s="317" t="str">
        <f>IF($F$28="","",$F$28)</f>
        <v>Recreation</v>
      </c>
      <c r="G547" s="646"/>
      <c r="H547" s="647"/>
      <c r="I547" s="648"/>
      <c r="J547" s="646"/>
      <c r="K547" s="647"/>
      <c r="L547" s="647"/>
      <c r="M547" s="648"/>
      <c r="N547" s="122"/>
      <c r="X547" s="159"/>
      <c r="AB547" s="46" t="str">
        <f>IF(AD542="","",IF(AK547&gt;0,IF(AK547&lt;=AD542,"X",""),""))</f>
        <v/>
      </c>
      <c r="AC547" s="317" t="str">
        <f>IF($F$28="","",$F$28)</f>
        <v>Recreation</v>
      </c>
      <c r="AD547" s="646"/>
      <c r="AE547" s="647"/>
      <c r="AF547" s="648"/>
      <c r="AG547" s="646"/>
      <c r="AH547" s="647"/>
      <c r="AI547" s="647"/>
      <c r="AJ547" s="648"/>
      <c r="AK547" s="122"/>
    </row>
    <row r="548" spans="4:47" ht="15" customHeight="1" x14ac:dyDescent="0.3">
      <c r="E548" s="46" t="str">
        <f>IF(G542="","",IF(N548&gt;0,IF(N548&lt;=G542,"X",""),""))</f>
        <v/>
      </c>
      <c r="F548" s="317" t="str">
        <f>IF($F$29="","",$F$29)</f>
        <v>Health Services</v>
      </c>
      <c r="G548" s="646"/>
      <c r="H548" s="647"/>
      <c r="I548" s="648"/>
      <c r="J548" s="646"/>
      <c r="K548" s="647"/>
      <c r="L548" s="647"/>
      <c r="M548" s="648"/>
      <c r="N548" s="122"/>
      <c r="X548" s="159"/>
      <c r="AB548" s="46" t="str">
        <f>IF(AD542="","",IF(AK548&gt;0,IF(AK548&lt;=AD542,"X",""),""))</f>
        <v/>
      </c>
      <c r="AC548" s="317" t="str">
        <f>IF($F$29="","",$F$29)</f>
        <v>Health Services</v>
      </c>
      <c r="AD548" s="646"/>
      <c r="AE548" s="647"/>
      <c r="AF548" s="648"/>
      <c r="AG548" s="646"/>
      <c r="AH548" s="647"/>
      <c r="AI548" s="647"/>
      <c r="AJ548" s="648"/>
      <c r="AK548" s="122"/>
    </row>
    <row r="549" spans="4:47" ht="15" customHeight="1" x14ac:dyDescent="0.3">
      <c r="E549" s="46" t="str">
        <f>IF(G542="","",IF(N549&gt;0,IF(N549&lt;=G542,"X",""),""))</f>
        <v/>
      </c>
      <c r="F549" s="317" t="str">
        <f>IF($F$30="","",$F$30)</f>
        <v>Social Services</v>
      </c>
      <c r="G549" s="646"/>
      <c r="H549" s="647"/>
      <c r="I549" s="648"/>
      <c r="J549" s="646"/>
      <c r="K549" s="647"/>
      <c r="L549" s="647"/>
      <c r="M549" s="648"/>
      <c r="N549" s="122"/>
      <c r="X549" s="159"/>
      <c r="AB549" s="46" t="str">
        <f>IF(AD542="","",IF(AK549&gt;0,IF(AK549&lt;=AD542,"X",""),""))</f>
        <v/>
      </c>
      <c r="AC549" s="317" t="str">
        <f>IF($F$30="","",$F$30)</f>
        <v>Social Services</v>
      </c>
      <c r="AD549" s="646"/>
      <c r="AE549" s="647"/>
      <c r="AF549" s="648"/>
      <c r="AG549" s="646"/>
      <c r="AH549" s="647"/>
      <c r="AI549" s="647"/>
      <c r="AJ549" s="648"/>
      <c r="AK549" s="122"/>
    </row>
    <row r="550" spans="4:47" ht="15" customHeight="1" x14ac:dyDescent="0.3">
      <c r="E550" s="46" t="str">
        <f>IF(G542="","",IF(N550&gt;0,IF(N550&lt;=G542,"X",""),""))</f>
        <v/>
      </c>
      <c r="F550" s="317" t="str">
        <f>IF($F$31="","",$F$31)</f>
        <v/>
      </c>
      <c r="G550" s="646"/>
      <c r="H550" s="647"/>
      <c r="I550" s="648"/>
      <c r="J550" s="646"/>
      <c r="K550" s="647"/>
      <c r="L550" s="647"/>
      <c r="M550" s="648"/>
      <c r="N550" s="122"/>
      <c r="X550" s="159"/>
      <c r="AB550" s="46" t="str">
        <f>IF(AD542="","",IF(AK550&gt;0,IF(AK550&lt;=AD542,"X",""),""))</f>
        <v/>
      </c>
      <c r="AC550" s="317" t="str">
        <f>IF($F$31="","",$F$31)</f>
        <v/>
      </c>
      <c r="AD550" s="646"/>
      <c r="AE550" s="647"/>
      <c r="AF550" s="648"/>
      <c r="AG550" s="646"/>
      <c r="AH550" s="647"/>
      <c r="AI550" s="647"/>
      <c r="AJ550" s="648"/>
      <c r="AK550" s="122"/>
    </row>
    <row r="551" spans="4:47" ht="15" customHeight="1" x14ac:dyDescent="0.3">
      <c r="E551" s="46" t="str">
        <f>IF(G542="","",IF(N551&gt;0,IF(N551&lt;=G542,"X",""),""))</f>
        <v/>
      </c>
      <c r="F551" s="317" t="str">
        <f>IF($F$32="","",$F$32)</f>
        <v/>
      </c>
      <c r="G551" s="646"/>
      <c r="H551" s="647"/>
      <c r="I551" s="648"/>
      <c r="J551" s="646"/>
      <c r="K551" s="647"/>
      <c r="L551" s="647"/>
      <c r="M551" s="648"/>
      <c r="N551" s="122"/>
      <c r="X551" s="159"/>
      <c r="AB551" s="46" t="str">
        <f>IF(AD542="","",IF(AK551&gt;0,IF(AK551&lt;=AD542,"X",""),""))</f>
        <v/>
      </c>
      <c r="AC551" s="317" t="str">
        <f>IF($F$32="","",$F$32)</f>
        <v/>
      </c>
      <c r="AD551" s="646"/>
      <c r="AE551" s="647"/>
      <c r="AF551" s="648"/>
      <c r="AG551" s="646"/>
      <c r="AH551" s="647"/>
      <c r="AI551" s="647"/>
      <c r="AJ551" s="648"/>
      <c r="AK551" s="122"/>
    </row>
    <row r="552" spans="4:47" ht="15" customHeight="1" x14ac:dyDescent="0.3">
      <c r="E552" s="46" t="str">
        <f>IF(G542="","",IF(N552&gt;0,IF(N552&lt;=G542,"X",""),""))</f>
        <v/>
      </c>
      <c r="F552" s="317" t="str">
        <f>IF($F$33="","",$F$33)</f>
        <v/>
      </c>
      <c r="G552" s="646"/>
      <c r="H552" s="647"/>
      <c r="I552" s="648"/>
      <c r="J552" s="646"/>
      <c r="K552" s="647"/>
      <c r="L552" s="647"/>
      <c r="M552" s="648"/>
      <c r="N552" s="122"/>
      <c r="X552" s="159"/>
      <c r="AB552" s="46" t="str">
        <f>IF(AD542="","",IF(AK552&gt;0,IF(AK552&lt;=AD542,"X",""),""))</f>
        <v/>
      </c>
      <c r="AC552" s="317" t="str">
        <f>IF($F$33="","",$F$33)</f>
        <v/>
      </c>
      <c r="AD552" s="646"/>
      <c r="AE552" s="647"/>
      <c r="AF552" s="648"/>
      <c r="AG552" s="646"/>
      <c r="AH552" s="647"/>
      <c r="AI552" s="647"/>
      <c r="AJ552" s="648"/>
      <c r="AK552" s="122"/>
    </row>
    <row r="553" spans="4:47" ht="17.25" thickBot="1" x14ac:dyDescent="0.35">
      <c r="D553" s="40"/>
      <c r="E553" s="40"/>
      <c r="F553" s="40"/>
      <c r="G553" s="40"/>
      <c r="H553" s="40"/>
      <c r="I553" s="40"/>
      <c r="J553" s="40"/>
      <c r="K553" s="40"/>
      <c r="L553" s="40"/>
      <c r="M553" s="40"/>
      <c r="N553" s="40"/>
      <c r="X553" s="159"/>
      <c r="AA553" s="40"/>
      <c r="AB553" s="40"/>
      <c r="AC553" s="40"/>
      <c r="AD553" s="40"/>
      <c r="AE553" s="40"/>
      <c r="AF553" s="40"/>
      <c r="AG553" s="40"/>
      <c r="AH553" s="40"/>
      <c r="AI553" s="40"/>
      <c r="AJ553" s="40"/>
      <c r="AK553" s="40"/>
    </row>
    <row r="554" spans="4:47" x14ac:dyDescent="0.3">
      <c r="D554" s="645"/>
      <c r="E554" s="645"/>
      <c r="F554" s="645"/>
      <c r="G554" s="645"/>
      <c r="H554" s="645"/>
      <c r="I554" s="645"/>
      <c r="J554" s="645"/>
      <c r="K554" s="645"/>
      <c r="L554" s="645"/>
      <c r="M554" s="645"/>
      <c r="N554" s="645"/>
      <c r="X554" s="159"/>
      <c r="AA554" s="645"/>
      <c r="AB554" s="645"/>
      <c r="AC554" s="645"/>
      <c r="AD554" s="645"/>
      <c r="AE554" s="645"/>
      <c r="AF554" s="645"/>
      <c r="AG554" s="645"/>
      <c r="AH554" s="645"/>
      <c r="AI554" s="645"/>
      <c r="AJ554" s="645"/>
      <c r="AK554" s="645"/>
    </row>
    <row r="555" spans="4:47" x14ac:dyDescent="0.3">
      <c r="E555" s="35" t="s">
        <v>194</v>
      </c>
      <c r="F555" s="41">
        <f>F541+1</f>
        <v>38</v>
      </c>
      <c r="G555" s="35" t="s">
        <v>195</v>
      </c>
      <c r="H555" s="35"/>
      <c r="I555" s="35"/>
      <c r="J555" s="326" t="s">
        <v>457</v>
      </c>
      <c r="K555" s="324"/>
      <c r="X555" s="159"/>
      <c r="AB555" s="35" t="s">
        <v>194</v>
      </c>
      <c r="AC555" s="41">
        <f>AC541+1</f>
        <v>38</v>
      </c>
      <c r="AD555" s="35" t="s">
        <v>195</v>
      </c>
      <c r="AE555" s="35"/>
      <c r="AF555" s="35"/>
      <c r="AG555" s="326" t="s">
        <v>457</v>
      </c>
      <c r="AH555" s="324"/>
    </row>
    <row r="556" spans="4:47" x14ac:dyDescent="0.3">
      <c r="E556" s="35" t="s">
        <v>196</v>
      </c>
      <c r="F556" s="267"/>
      <c r="G556" s="43" t="str">
        <f>IF(F556=O$4,P$4,IF(F556=O$5,P$5,IF(F556=O$6,P$6,IF(F556=O$7,P$7,IF(F556=O$8,P$8,"")))))</f>
        <v/>
      </c>
      <c r="H556" s="43"/>
      <c r="I556" s="43"/>
      <c r="J556" s="326" t="s">
        <v>458</v>
      </c>
      <c r="K556" s="324"/>
      <c r="L556" s="44"/>
      <c r="M556" s="44"/>
      <c r="N556" s="44"/>
      <c r="O556" s="113">
        <f>IF(F556="",0,1)</f>
        <v>0</v>
      </c>
      <c r="P556" s="113">
        <f>IF(E559="",0,1)</f>
        <v>0</v>
      </c>
      <c r="Q556" s="113">
        <f>IF(E560="",0,1)</f>
        <v>0</v>
      </c>
      <c r="R556" s="113">
        <f>IF(E561="",0,1)</f>
        <v>0</v>
      </c>
      <c r="S556" s="113">
        <f>IF(E562="",0,1)</f>
        <v>0</v>
      </c>
      <c r="T556" s="113">
        <f>IF(E563="",0,1)</f>
        <v>0</v>
      </c>
      <c r="U556" s="113">
        <f>IF(E564="",0,1)</f>
        <v>0</v>
      </c>
      <c r="V556" s="113">
        <f>IF(E565="",0,1)</f>
        <v>0</v>
      </c>
      <c r="W556" s="113">
        <f>IF(E566="",0,1)</f>
        <v>0</v>
      </c>
      <c r="X556" s="159"/>
      <c r="AB556" s="35" t="s">
        <v>196</v>
      </c>
      <c r="AC556" s="267"/>
      <c r="AD556" s="43" t="str">
        <f>IF(AC556=AL$4,AM$4,IF(AC556=AL$5,AM$5,IF(AC556=AL$6,AM$6,IF(AC556=AL$7,AM$7,IF(AC556=AL$8,AM$8,"")))))</f>
        <v/>
      </c>
      <c r="AE556" s="43"/>
      <c r="AF556" s="43"/>
      <c r="AG556" s="326" t="s">
        <v>458</v>
      </c>
      <c r="AH556" s="324"/>
      <c r="AI556" s="44"/>
      <c r="AJ556" s="44"/>
      <c r="AK556" s="44"/>
      <c r="AL556" s="113">
        <f>IF(AC556="",0,1)</f>
        <v>0</v>
      </c>
      <c r="AM556" s="113">
        <f>IF(AB559="",0,1)</f>
        <v>0</v>
      </c>
      <c r="AN556" s="113">
        <f>IF(AB560="",0,1)</f>
        <v>0</v>
      </c>
      <c r="AO556" s="113">
        <f>IF(AB561="",0,1)</f>
        <v>0</v>
      </c>
      <c r="AP556" s="113">
        <f>IF(AB562="",0,1)</f>
        <v>0</v>
      </c>
      <c r="AQ556" s="113">
        <f>IF(AB563="",0,1)</f>
        <v>0</v>
      </c>
      <c r="AR556" s="113">
        <f>IF(AB564="",0,1)</f>
        <v>0</v>
      </c>
      <c r="AS556" s="113">
        <f>IF(AB565="",0,1)</f>
        <v>0</v>
      </c>
      <c r="AT556" s="113">
        <f>IF(AB566="",0,1)</f>
        <v>0</v>
      </c>
      <c r="AU556" s="113">
        <f>IF(AB566="",0,1)</f>
        <v>0</v>
      </c>
    </row>
    <row r="557" spans="4:47" x14ac:dyDescent="0.3">
      <c r="G557" s="82"/>
      <c r="H557" s="82"/>
      <c r="I557" s="82"/>
      <c r="J557" s="82"/>
      <c r="K557" s="82"/>
      <c r="L557" s="82"/>
      <c r="M557" s="82"/>
      <c r="N557" s="82"/>
      <c r="X557" s="159"/>
      <c r="AD557" s="318"/>
      <c r="AE557" s="318"/>
      <c r="AF557" s="318"/>
      <c r="AG557" s="318"/>
      <c r="AH557" s="318"/>
      <c r="AI557" s="318"/>
      <c r="AJ557" s="318"/>
      <c r="AK557" s="318"/>
    </row>
    <row r="558" spans="4:47" x14ac:dyDescent="0.3">
      <c r="F558" s="35" t="s">
        <v>197</v>
      </c>
      <c r="G558" s="35" t="s">
        <v>198</v>
      </c>
      <c r="H558" s="35"/>
      <c r="I558" s="35"/>
      <c r="J558" s="35" t="s">
        <v>199</v>
      </c>
      <c r="K558" s="35"/>
      <c r="L558" s="35"/>
      <c r="M558" s="35"/>
      <c r="N558" s="35" t="s">
        <v>200</v>
      </c>
      <c r="X558" s="159"/>
      <c r="AC558" s="35" t="s">
        <v>197</v>
      </c>
      <c r="AD558" s="35" t="s">
        <v>198</v>
      </c>
      <c r="AE558" s="35"/>
      <c r="AF558" s="35"/>
      <c r="AG558" s="35" t="s">
        <v>199</v>
      </c>
      <c r="AH558" s="35"/>
      <c r="AI558" s="35"/>
      <c r="AJ558" s="35"/>
      <c r="AK558" s="35" t="s">
        <v>200</v>
      </c>
    </row>
    <row r="559" spans="4:47" ht="15" customHeight="1" x14ac:dyDescent="0.3">
      <c r="E559" s="46" t="str">
        <f>IF(G556="","",IF(N559&gt;0,IF(N559&lt;=G556,"X",""),""))</f>
        <v/>
      </c>
      <c r="F559" s="317" t="str">
        <f>IF($F$26="","",$F$26)</f>
        <v>Grocery Stores</v>
      </c>
      <c r="G559" s="646"/>
      <c r="H559" s="647"/>
      <c r="I559" s="648"/>
      <c r="J559" s="646"/>
      <c r="K559" s="647"/>
      <c r="L559" s="647"/>
      <c r="M559" s="648"/>
      <c r="N559" s="122"/>
      <c r="X559" s="159"/>
      <c r="AB559" s="46" t="str">
        <f>IF(AD556="","",IF(AK559&gt;0,IF(AK559&lt;=AD556,"X",""),""))</f>
        <v/>
      </c>
      <c r="AC559" s="317" t="str">
        <f>IF($F$26="","",$F$26)</f>
        <v>Grocery Stores</v>
      </c>
      <c r="AD559" s="646"/>
      <c r="AE559" s="647"/>
      <c r="AF559" s="648"/>
      <c r="AG559" s="646"/>
      <c r="AH559" s="647"/>
      <c r="AI559" s="647"/>
      <c r="AJ559" s="648"/>
      <c r="AK559" s="122"/>
    </row>
    <row r="560" spans="4:47" ht="15" customHeight="1" x14ac:dyDescent="0.3">
      <c r="E560" s="46" t="str">
        <f>IF(G556="","",IF(N560&gt;0,IF(N560&lt;=G556,"X",""),""))</f>
        <v/>
      </c>
      <c r="F560" s="317" t="str">
        <f>IF($F$27="","",$F$27)</f>
        <v>Education</v>
      </c>
      <c r="G560" s="646"/>
      <c r="H560" s="647"/>
      <c r="I560" s="648"/>
      <c r="J560" s="646"/>
      <c r="K560" s="647"/>
      <c r="L560" s="647"/>
      <c r="M560" s="648"/>
      <c r="N560" s="122"/>
      <c r="X560" s="159"/>
      <c r="AB560" s="46" t="str">
        <f>IF(AD556="","",IF(AK560&gt;0,IF(AK560&lt;=AD556,"X",""),""))</f>
        <v/>
      </c>
      <c r="AC560" s="317" t="str">
        <f>IF($F$27="","",$F$27)</f>
        <v>Education</v>
      </c>
      <c r="AD560" s="646"/>
      <c r="AE560" s="647"/>
      <c r="AF560" s="648"/>
      <c r="AG560" s="646"/>
      <c r="AH560" s="647"/>
      <c r="AI560" s="647"/>
      <c r="AJ560" s="648"/>
      <c r="AK560" s="122"/>
    </row>
    <row r="561" spans="4:47" ht="15" customHeight="1" x14ac:dyDescent="0.3">
      <c r="E561" s="46" t="str">
        <f>IF(G556="","",IF(N561&gt;0,IF(N561&lt;=G556,"X",""),""))</f>
        <v/>
      </c>
      <c r="F561" s="317" t="str">
        <f>IF($F$28="","",$F$28)</f>
        <v>Recreation</v>
      </c>
      <c r="G561" s="646"/>
      <c r="H561" s="647"/>
      <c r="I561" s="648"/>
      <c r="J561" s="646"/>
      <c r="K561" s="647"/>
      <c r="L561" s="647"/>
      <c r="M561" s="648"/>
      <c r="N561" s="122"/>
      <c r="X561" s="159"/>
      <c r="AB561" s="46" t="str">
        <f>IF(AD556="","",IF(AK561&gt;0,IF(AK561&lt;=AD556,"X",""),""))</f>
        <v/>
      </c>
      <c r="AC561" s="317" t="str">
        <f>IF($F$28="","",$F$28)</f>
        <v>Recreation</v>
      </c>
      <c r="AD561" s="646"/>
      <c r="AE561" s="647"/>
      <c r="AF561" s="648"/>
      <c r="AG561" s="646"/>
      <c r="AH561" s="647"/>
      <c r="AI561" s="647"/>
      <c r="AJ561" s="648"/>
      <c r="AK561" s="122"/>
    </row>
    <row r="562" spans="4:47" ht="15" customHeight="1" x14ac:dyDescent="0.3">
      <c r="E562" s="46" t="str">
        <f>IF(G556="","",IF(N562&gt;0,IF(N562&lt;=G556,"X",""),""))</f>
        <v/>
      </c>
      <c r="F562" s="317" t="str">
        <f>IF($F$29="","",$F$29)</f>
        <v>Health Services</v>
      </c>
      <c r="G562" s="646"/>
      <c r="H562" s="647"/>
      <c r="I562" s="648"/>
      <c r="J562" s="646"/>
      <c r="K562" s="647"/>
      <c r="L562" s="647"/>
      <c r="M562" s="648"/>
      <c r="N562" s="122"/>
      <c r="X562" s="159"/>
      <c r="AB562" s="46" t="str">
        <f>IF(AD556="","",IF(AK562&gt;0,IF(AK562&lt;=AD556,"X",""),""))</f>
        <v/>
      </c>
      <c r="AC562" s="317" t="str">
        <f>IF($F$29="","",$F$29)</f>
        <v>Health Services</v>
      </c>
      <c r="AD562" s="646"/>
      <c r="AE562" s="647"/>
      <c r="AF562" s="648"/>
      <c r="AG562" s="646"/>
      <c r="AH562" s="647"/>
      <c r="AI562" s="647"/>
      <c r="AJ562" s="648"/>
      <c r="AK562" s="122"/>
    </row>
    <row r="563" spans="4:47" ht="15" customHeight="1" x14ac:dyDescent="0.3">
      <c r="E563" s="46" t="str">
        <f>IF(G556="","",IF(N563&gt;0,IF(N563&lt;=G556,"X",""),""))</f>
        <v/>
      </c>
      <c r="F563" s="317" t="str">
        <f>IF($F$30="","",$F$30)</f>
        <v>Social Services</v>
      </c>
      <c r="G563" s="646"/>
      <c r="H563" s="647"/>
      <c r="I563" s="648"/>
      <c r="J563" s="646"/>
      <c r="K563" s="647"/>
      <c r="L563" s="647"/>
      <c r="M563" s="648"/>
      <c r="N563" s="122"/>
      <c r="X563" s="159"/>
      <c r="AB563" s="46" t="str">
        <f>IF(AD556="","",IF(AK563&gt;0,IF(AK563&lt;=AD556,"X",""),""))</f>
        <v/>
      </c>
      <c r="AC563" s="317" t="str">
        <f>IF($F$30="","",$F$30)</f>
        <v>Social Services</v>
      </c>
      <c r="AD563" s="646"/>
      <c r="AE563" s="647"/>
      <c r="AF563" s="648"/>
      <c r="AG563" s="646"/>
      <c r="AH563" s="647"/>
      <c r="AI563" s="647"/>
      <c r="AJ563" s="648"/>
      <c r="AK563" s="122"/>
    </row>
    <row r="564" spans="4:47" ht="15" customHeight="1" x14ac:dyDescent="0.3">
      <c r="E564" s="46" t="str">
        <f>IF(G556="","",IF(N564&gt;0,IF(N564&lt;=G556,"X",""),""))</f>
        <v/>
      </c>
      <c r="F564" s="317" t="str">
        <f>IF($F$31="","",$F$31)</f>
        <v/>
      </c>
      <c r="G564" s="646"/>
      <c r="H564" s="647"/>
      <c r="I564" s="648"/>
      <c r="J564" s="646"/>
      <c r="K564" s="647"/>
      <c r="L564" s="647"/>
      <c r="M564" s="648"/>
      <c r="N564" s="122"/>
      <c r="X564" s="159"/>
      <c r="AB564" s="46" t="str">
        <f>IF(AD556="","",IF(AK564&gt;0,IF(AK564&lt;=AD556,"X",""),""))</f>
        <v/>
      </c>
      <c r="AC564" s="317" t="str">
        <f>IF($F$31="","",$F$31)</f>
        <v/>
      </c>
      <c r="AD564" s="646"/>
      <c r="AE564" s="647"/>
      <c r="AF564" s="648"/>
      <c r="AG564" s="646"/>
      <c r="AH564" s="647"/>
      <c r="AI564" s="647"/>
      <c r="AJ564" s="648"/>
      <c r="AK564" s="122"/>
    </row>
    <row r="565" spans="4:47" ht="15" customHeight="1" x14ac:dyDescent="0.3">
      <c r="E565" s="46" t="str">
        <f>IF(G556="","",IF(N565&gt;0,IF(N565&lt;=G556,"X",""),""))</f>
        <v/>
      </c>
      <c r="F565" s="317" t="str">
        <f>IF($F$32="","",$F$32)</f>
        <v/>
      </c>
      <c r="G565" s="646"/>
      <c r="H565" s="647"/>
      <c r="I565" s="648"/>
      <c r="J565" s="646"/>
      <c r="K565" s="647"/>
      <c r="L565" s="647"/>
      <c r="M565" s="648"/>
      <c r="N565" s="122"/>
      <c r="X565" s="159"/>
      <c r="AB565" s="46" t="str">
        <f>IF(AD556="","",IF(AK565&gt;0,IF(AK565&lt;=AD556,"X",""),""))</f>
        <v/>
      </c>
      <c r="AC565" s="317" t="str">
        <f>IF($F$32="","",$F$32)</f>
        <v/>
      </c>
      <c r="AD565" s="646"/>
      <c r="AE565" s="647"/>
      <c r="AF565" s="648"/>
      <c r="AG565" s="646"/>
      <c r="AH565" s="647"/>
      <c r="AI565" s="647"/>
      <c r="AJ565" s="648"/>
      <c r="AK565" s="122"/>
    </row>
    <row r="566" spans="4:47" ht="15" customHeight="1" x14ac:dyDescent="0.3">
      <c r="E566" s="46" t="str">
        <f>IF(G556="","",IF(N566&gt;0,IF(N566&lt;=G556,"X",""),""))</f>
        <v/>
      </c>
      <c r="F566" s="317" t="str">
        <f>IF($F$33="","",$F$33)</f>
        <v/>
      </c>
      <c r="G566" s="646"/>
      <c r="H566" s="647"/>
      <c r="I566" s="648"/>
      <c r="J566" s="646"/>
      <c r="K566" s="647"/>
      <c r="L566" s="647"/>
      <c r="M566" s="648"/>
      <c r="N566" s="122"/>
      <c r="X566" s="159"/>
      <c r="AB566" s="46" t="str">
        <f>IF(AD556="","",IF(AK566&gt;0,IF(AK566&lt;=AD556,"X",""),""))</f>
        <v/>
      </c>
      <c r="AC566" s="317" t="str">
        <f>IF($F$33="","",$F$33)</f>
        <v/>
      </c>
      <c r="AD566" s="646"/>
      <c r="AE566" s="647"/>
      <c r="AF566" s="648"/>
      <c r="AG566" s="646"/>
      <c r="AH566" s="647"/>
      <c r="AI566" s="647"/>
      <c r="AJ566" s="648"/>
      <c r="AK566" s="122"/>
    </row>
    <row r="567" spans="4:47" ht="17.25" thickBot="1" x14ac:dyDescent="0.35">
      <c r="D567" s="40"/>
      <c r="E567" s="40"/>
      <c r="F567" s="40"/>
      <c r="G567" s="40"/>
      <c r="H567" s="40"/>
      <c r="I567" s="40"/>
      <c r="J567" s="40"/>
      <c r="K567" s="40"/>
      <c r="L567" s="40"/>
      <c r="M567" s="40"/>
      <c r="N567" s="40"/>
      <c r="X567" s="159"/>
      <c r="AA567" s="40"/>
      <c r="AB567" s="40"/>
      <c r="AC567" s="40"/>
      <c r="AD567" s="40"/>
      <c r="AE567" s="40"/>
      <c r="AF567" s="40"/>
      <c r="AG567" s="40"/>
      <c r="AH567" s="40"/>
      <c r="AI567" s="40"/>
      <c r="AJ567" s="40"/>
      <c r="AK567" s="40"/>
    </row>
    <row r="568" spans="4:47" x14ac:dyDescent="0.3">
      <c r="D568" s="645"/>
      <c r="E568" s="645"/>
      <c r="F568" s="645"/>
      <c r="G568" s="645"/>
      <c r="H568" s="645"/>
      <c r="I568" s="645"/>
      <c r="J568" s="645"/>
      <c r="K568" s="645"/>
      <c r="L568" s="645"/>
      <c r="M568" s="645"/>
      <c r="N568" s="645"/>
      <c r="X568" s="159"/>
      <c r="AA568" s="645"/>
      <c r="AB568" s="645"/>
      <c r="AC568" s="645"/>
      <c r="AD568" s="645"/>
      <c r="AE568" s="645"/>
      <c r="AF568" s="645"/>
      <c r="AG568" s="645"/>
      <c r="AH568" s="645"/>
      <c r="AI568" s="645"/>
      <c r="AJ568" s="645"/>
      <c r="AK568" s="645"/>
    </row>
    <row r="569" spans="4:47" x14ac:dyDescent="0.3">
      <c r="E569" s="35" t="s">
        <v>194</v>
      </c>
      <c r="F569" s="41">
        <f>F555+1</f>
        <v>39</v>
      </c>
      <c r="G569" s="35" t="s">
        <v>195</v>
      </c>
      <c r="H569" s="35"/>
      <c r="I569" s="35"/>
      <c r="J569" s="326" t="s">
        <v>457</v>
      </c>
      <c r="K569" s="324"/>
      <c r="X569" s="159"/>
      <c r="AB569" s="35" t="s">
        <v>194</v>
      </c>
      <c r="AC569" s="41">
        <f>AC555+1</f>
        <v>39</v>
      </c>
      <c r="AD569" s="35" t="s">
        <v>195</v>
      </c>
      <c r="AE569" s="35"/>
      <c r="AF569" s="35"/>
      <c r="AG569" s="326" t="s">
        <v>457</v>
      </c>
      <c r="AH569" s="324"/>
    </row>
    <row r="570" spans="4:47" x14ac:dyDescent="0.3">
      <c r="E570" s="35" t="s">
        <v>196</v>
      </c>
      <c r="F570" s="267"/>
      <c r="G570" s="43" t="str">
        <f>IF(F570=O$4,P$4,IF(F570=O$5,P$5,IF(F570=O$6,P$6,IF(F570=O$7,P$7,IF(F570=O$8,P$8,"")))))</f>
        <v/>
      </c>
      <c r="H570" s="43"/>
      <c r="I570" s="43"/>
      <c r="J570" s="326" t="s">
        <v>458</v>
      </c>
      <c r="K570" s="324"/>
      <c r="L570" s="44"/>
      <c r="M570" s="44"/>
      <c r="N570" s="44"/>
      <c r="O570" s="113">
        <f>IF(F570="",0,1)</f>
        <v>0</v>
      </c>
      <c r="P570" s="113">
        <f>IF(E573="",0,1)</f>
        <v>0</v>
      </c>
      <c r="Q570" s="113">
        <f>IF(E574="",0,1)</f>
        <v>0</v>
      </c>
      <c r="R570" s="113">
        <f>IF(E575="",0,1)</f>
        <v>0</v>
      </c>
      <c r="S570" s="113">
        <f>IF(E576="",0,1)</f>
        <v>0</v>
      </c>
      <c r="T570" s="113">
        <f>IF(E577="",0,1)</f>
        <v>0</v>
      </c>
      <c r="U570" s="113">
        <f>IF(E578="",0,1)</f>
        <v>0</v>
      </c>
      <c r="V570" s="113">
        <f>IF(E579="",0,1)</f>
        <v>0</v>
      </c>
      <c r="W570" s="113">
        <f>IF(E580="",0,1)</f>
        <v>0</v>
      </c>
      <c r="X570" s="159"/>
      <c r="AB570" s="35" t="s">
        <v>196</v>
      </c>
      <c r="AC570" s="267"/>
      <c r="AD570" s="43" t="str">
        <f>IF(AC570=AL$4,AM$4,IF(AC570=AL$5,AM$5,IF(AC570=AL$6,AM$6,IF(AC570=AL$7,AM$7,IF(AC570=AL$8,AM$8,"")))))</f>
        <v/>
      </c>
      <c r="AE570" s="43"/>
      <c r="AF570" s="43"/>
      <c r="AG570" s="326" t="s">
        <v>458</v>
      </c>
      <c r="AH570" s="324"/>
      <c r="AI570" s="44"/>
      <c r="AJ570" s="44"/>
      <c r="AK570" s="44"/>
      <c r="AL570" s="113">
        <f>IF(AC570="",0,1)</f>
        <v>0</v>
      </c>
      <c r="AM570" s="113">
        <f>IF(AB573="",0,1)</f>
        <v>0</v>
      </c>
      <c r="AN570" s="113">
        <f>IF(AB574="",0,1)</f>
        <v>0</v>
      </c>
      <c r="AO570" s="113">
        <f>IF(AB575="",0,1)</f>
        <v>0</v>
      </c>
      <c r="AP570" s="113">
        <f>IF(AB576="",0,1)</f>
        <v>0</v>
      </c>
      <c r="AQ570" s="113">
        <f>IF(AB577="",0,1)</f>
        <v>0</v>
      </c>
      <c r="AR570" s="113">
        <f>IF(AB578="",0,1)</f>
        <v>0</v>
      </c>
      <c r="AS570" s="113">
        <f>IF(AB579="",0,1)</f>
        <v>0</v>
      </c>
      <c r="AT570" s="113">
        <f>IF(AB580="",0,1)</f>
        <v>0</v>
      </c>
      <c r="AU570" s="113">
        <f>IF(AB580="",0,1)</f>
        <v>0</v>
      </c>
    </row>
    <row r="571" spans="4:47" x14ac:dyDescent="0.3">
      <c r="G571" s="82"/>
      <c r="H571" s="82"/>
      <c r="I571" s="82"/>
      <c r="J571" s="82"/>
      <c r="K571" s="82"/>
      <c r="L571" s="82"/>
      <c r="M571" s="82"/>
      <c r="N571" s="82"/>
      <c r="X571" s="159"/>
      <c r="AD571" s="318"/>
      <c r="AE571" s="318"/>
      <c r="AF571" s="318"/>
      <c r="AG571" s="318"/>
      <c r="AH571" s="318"/>
      <c r="AI571" s="318"/>
      <c r="AJ571" s="318"/>
      <c r="AK571" s="318"/>
    </row>
    <row r="572" spans="4:47" x14ac:dyDescent="0.3">
      <c r="F572" s="35" t="s">
        <v>197</v>
      </c>
      <c r="G572" s="35" t="s">
        <v>198</v>
      </c>
      <c r="H572" s="35"/>
      <c r="I572" s="35"/>
      <c r="J572" s="35" t="s">
        <v>199</v>
      </c>
      <c r="K572" s="35"/>
      <c r="L572" s="35"/>
      <c r="M572" s="35"/>
      <c r="N572" s="35" t="s">
        <v>200</v>
      </c>
      <c r="X572" s="159"/>
      <c r="AC572" s="35" t="s">
        <v>197</v>
      </c>
      <c r="AD572" s="35" t="s">
        <v>198</v>
      </c>
      <c r="AE572" s="35"/>
      <c r="AF572" s="35"/>
      <c r="AG572" s="35" t="s">
        <v>199</v>
      </c>
      <c r="AH572" s="35"/>
      <c r="AI572" s="35"/>
      <c r="AJ572" s="35"/>
      <c r="AK572" s="35" t="s">
        <v>200</v>
      </c>
    </row>
    <row r="573" spans="4:47" ht="15" customHeight="1" x14ac:dyDescent="0.3">
      <c r="E573" s="46" t="str">
        <f>IF(G570="","",IF(N573&gt;0,IF(N573&lt;=G570,"X",""),""))</f>
        <v/>
      </c>
      <c r="F573" s="317" t="str">
        <f>IF($F$26="","",$F$26)</f>
        <v>Grocery Stores</v>
      </c>
      <c r="G573" s="646"/>
      <c r="H573" s="647"/>
      <c r="I573" s="648"/>
      <c r="J573" s="646"/>
      <c r="K573" s="647"/>
      <c r="L573" s="647"/>
      <c r="M573" s="648"/>
      <c r="N573" s="122"/>
      <c r="X573" s="159"/>
      <c r="AB573" s="46" t="str">
        <f>IF(AD570="","",IF(AK573&gt;0,IF(AK573&lt;=AD570,"X",""),""))</f>
        <v/>
      </c>
      <c r="AC573" s="317" t="str">
        <f>IF($F$26="","",$F$26)</f>
        <v>Grocery Stores</v>
      </c>
      <c r="AD573" s="646"/>
      <c r="AE573" s="647"/>
      <c r="AF573" s="648"/>
      <c r="AG573" s="646"/>
      <c r="AH573" s="647"/>
      <c r="AI573" s="647"/>
      <c r="AJ573" s="648"/>
      <c r="AK573" s="122"/>
    </row>
    <row r="574" spans="4:47" ht="15" customHeight="1" x14ac:dyDescent="0.3">
      <c r="E574" s="46" t="str">
        <f>IF(G570="","",IF(N574&gt;0,IF(N574&lt;=G570,"X",""),""))</f>
        <v/>
      </c>
      <c r="F574" s="317" t="str">
        <f>IF($F$27="","",$F$27)</f>
        <v>Education</v>
      </c>
      <c r="G574" s="646"/>
      <c r="H574" s="647"/>
      <c r="I574" s="648"/>
      <c r="J574" s="646"/>
      <c r="K574" s="647"/>
      <c r="L574" s="647"/>
      <c r="M574" s="648"/>
      <c r="N574" s="122"/>
      <c r="X574" s="159"/>
      <c r="AB574" s="46" t="str">
        <f>IF(AD570="","",IF(AK574&gt;0,IF(AK574&lt;=AD570,"X",""),""))</f>
        <v/>
      </c>
      <c r="AC574" s="317" t="str">
        <f>IF($F$27="","",$F$27)</f>
        <v>Education</v>
      </c>
      <c r="AD574" s="646"/>
      <c r="AE574" s="647"/>
      <c r="AF574" s="648"/>
      <c r="AG574" s="646"/>
      <c r="AH574" s="647"/>
      <c r="AI574" s="647"/>
      <c r="AJ574" s="648"/>
      <c r="AK574" s="122"/>
    </row>
    <row r="575" spans="4:47" ht="15" customHeight="1" x14ac:dyDescent="0.3">
      <c r="E575" s="46" t="str">
        <f>IF(G570="","",IF(N575&gt;0,IF(N575&lt;=G570,"X",""),""))</f>
        <v/>
      </c>
      <c r="F575" s="317" t="str">
        <f>IF($F$28="","",$F$28)</f>
        <v>Recreation</v>
      </c>
      <c r="G575" s="646"/>
      <c r="H575" s="647"/>
      <c r="I575" s="648"/>
      <c r="J575" s="646"/>
      <c r="K575" s="647"/>
      <c r="L575" s="647"/>
      <c r="M575" s="648"/>
      <c r="N575" s="122"/>
      <c r="X575" s="159"/>
      <c r="AB575" s="46" t="str">
        <f>IF(AD570="","",IF(AK575&gt;0,IF(AK575&lt;=AD570,"X",""),""))</f>
        <v/>
      </c>
      <c r="AC575" s="317" t="str">
        <f>IF($F$28="","",$F$28)</f>
        <v>Recreation</v>
      </c>
      <c r="AD575" s="646"/>
      <c r="AE575" s="647"/>
      <c r="AF575" s="648"/>
      <c r="AG575" s="646"/>
      <c r="AH575" s="647"/>
      <c r="AI575" s="647"/>
      <c r="AJ575" s="648"/>
      <c r="AK575" s="122"/>
    </row>
    <row r="576" spans="4:47" ht="15" customHeight="1" x14ac:dyDescent="0.3">
      <c r="E576" s="46" t="str">
        <f>IF(G570="","",IF(N576&gt;0,IF(N576&lt;=G570,"X",""),""))</f>
        <v/>
      </c>
      <c r="F576" s="317" t="str">
        <f>IF($F$29="","",$F$29)</f>
        <v>Health Services</v>
      </c>
      <c r="G576" s="646"/>
      <c r="H576" s="647"/>
      <c r="I576" s="648"/>
      <c r="J576" s="646"/>
      <c r="K576" s="647"/>
      <c r="L576" s="647"/>
      <c r="M576" s="648"/>
      <c r="N576" s="122"/>
      <c r="X576" s="159"/>
      <c r="AB576" s="46" t="str">
        <f>IF(AD570="","",IF(AK576&gt;0,IF(AK576&lt;=AD570,"X",""),""))</f>
        <v/>
      </c>
      <c r="AC576" s="317" t="str">
        <f>IF($F$29="","",$F$29)</f>
        <v>Health Services</v>
      </c>
      <c r="AD576" s="646"/>
      <c r="AE576" s="647"/>
      <c r="AF576" s="648"/>
      <c r="AG576" s="646"/>
      <c r="AH576" s="647"/>
      <c r="AI576" s="647"/>
      <c r="AJ576" s="648"/>
      <c r="AK576" s="122"/>
    </row>
    <row r="577" spans="4:47" ht="15" customHeight="1" x14ac:dyDescent="0.3">
      <c r="E577" s="46" t="str">
        <f>IF(G570="","",IF(N577&gt;0,IF(N577&lt;=G570,"X",""),""))</f>
        <v/>
      </c>
      <c r="F577" s="317" t="str">
        <f>IF($F$30="","",$F$30)</f>
        <v>Social Services</v>
      </c>
      <c r="G577" s="646"/>
      <c r="H577" s="647"/>
      <c r="I577" s="648"/>
      <c r="J577" s="646"/>
      <c r="K577" s="647"/>
      <c r="L577" s="647"/>
      <c r="M577" s="648"/>
      <c r="N577" s="122"/>
      <c r="X577" s="159"/>
      <c r="AB577" s="46" t="str">
        <f>IF(AD570="","",IF(AK577&gt;0,IF(AK577&lt;=AD570,"X",""),""))</f>
        <v/>
      </c>
      <c r="AC577" s="317" t="str">
        <f>IF($F$30="","",$F$30)</f>
        <v>Social Services</v>
      </c>
      <c r="AD577" s="646"/>
      <c r="AE577" s="647"/>
      <c r="AF577" s="648"/>
      <c r="AG577" s="646"/>
      <c r="AH577" s="647"/>
      <c r="AI577" s="647"/>
      <c r="AJ577" s="648"/>
      <c r="AK577" s="122"/>
    </row>
    <row r="578" spans="4:47" ht="15" customHeight="1" x14ac:dyDescent="0.3">
      <c r="E578" s="46" t="str">
        <f>IF(G570="","",IF(N578&gt;0,IF(N578&lt;=G570,"X",""),""))</f>
        <v/>
      </c>
      <c r="F578" s="317" t="str">
        <f>IF($F$31="","",$F$31)</f>
        <v/>
      </c>
      <c r="G578" s="646"/>
      <c r="H578" s="647"/>
      <c r="I578" s="648"/>
      <c r="J578" s="646"/>
      <c r="K578" s="647"/>
      <c r="L578" s="647"/>
      <c r="M578" s="648"/>
      <c r="N578" s="122"/>
      <c r="X578" s="159"/>
      <c r="AB578" s="46" t="str">
        <f>IF(AD570="","",IF(AK578&gt;0,IF(AK578&lt;=AD570,"X",""),""))</f>
        <v/>
      </c>
      <c r="AC578" s="317" t="str">
        <f>IF($F$31="","",$F$31)</f>
        <v/>
      </c>
      <c r="AD578" s="646"/>
      <c r="AE578" s="647"/>
      <c r="AF578" s="648"/>
      <c r="AG578" s="646"/>
      <c r="AH578" s="647"/>
      <c r="AI578" s="647"/>
      <c r="AJ578" s="648"/>
      <c r="AK578" s="122"/>
    </row>
    <row r="579" spans="4:47" ht="15" customHeight="1" x14ac:dyDescent="0.3">
      <c r="E579" s="46" t="str">
        <f>IF(G570="","",IF(N579&gt;0,IF(N579&lt;=G570,"X",""),""))</f>
        <v/>
      </c>
      <c r="F579" s="317" t="str">
        <f>IF($F$32="","",$F$32)</f>
        <v/>
      </c>
      <c r="G579" s="646"/>
      <c r="H579" s="647"/>
      <c r="I579" s="648"/>
      <c r="J579" s="646"/>
      <c r="K579" s="647"/>
      <c r="L579" s="647"/>
      <c r="M579" s="648"/>
      <c r="N579" s="122"/>
      <c r="X579" s="159"/>
      <c r="AB579" s="46" t="str">
        <f>IF(AD570="","",IF(AK579&gt;0,IF(AK579&lt;=AD570,"X",""),""))</f>
        <v/>
      </c>
      <c r="AC579" s="317" t="str">
        <f>IF($F$32="","",$F$32)</f>
        <v/>
      </c>
      <c r="AD579" s="646"/>
      <c r="AE579" s="647"/>
      <c r="AF579" s="648"/>
      <c r="AG579" s="646"/>
      <c r="AH579" s="647"/>
      <c r="AI579" s="647"/>
      <c r="AJ579" s="648"/>
      <c r="AK579" s="122"/>
    </row>
    <row r="580" spans="4:47" ht="15" customHeight="1" x14ac:dyDescent="0.3">
      <c r="E580" s="46" t="str">
        <f>IF(G570="","",IF(N580&gt;0,IF(N580&lt;=G570,"X",""),""))</f>
        <v/>
      </c>
      <c r="F580" s="317" t="str">
        <f>IF($F$33="","",$F$33)</f>
        <v/>
      </c>
      <c r="G580" s="646"/>
      <c r="H580" s="647"/>
      <c r="I580" s="648"/>
      <c r="J580" s="646"/>
      <c r="K580" s="647"/>
      <c r="L580" s="647"/>
      <c r="M580" s="648"/>
      <c r="N580" s="122"/>
      <c r="X580" s="159"/>
      <c r="AB580" s="46" t="str">
        <f>IF(AD570="","",IF(AK580&gt;0,IF(AK580&lt;=AD570,"X",""),""))</f>
        <v/>
      </c>
      <c r="AC580" s="317" t="str">
        <f>IF($F$33="","",$F$33)</f>
        <v/>
      </c>
      <c r="AD580" s="646"/>
      <c r="AE580" s="647"/>
      <c r="AF580" s="648"/>
      <c r="AG580" s="646"/>
      <c r="AH580" s="647"/>
      <c r="AI580" s="647"/>
      <c r="AJ580" s="648"/>
      <c r="AK580" s="122"/>
    </row>
    <row r="581" spans="4:47" ht="17.25" thickBot="1" x14ac:dyDescent="0.35">
      <c r="D581" s="40"/>
      <c r="E581" s="40"/>
      <c r="F581" s="40"/>
      <c r="G581" s="40"/>
      <c r="H581" s="40"/>
      <c r="I581" s="40"/>
      <c r="J581" s="40"/>
      <c r="K581" s="40"/>
      <c r="L581" s="40"/>
      <c r="M581" s="40"/>
      <c r="N581" s="40"/>
      <c r="X581" s="159"/>
      <c r="AA581" s="40"/>
      <c r="AB581" s="40"/>
      <c r="AC581" s="40"/>
      <c r="AD581" s="40"/>
      <c r="AE581" s="40"/>
      <c r="AF581" s="40"/>
      <c r="AG581" s="40"/>
      <c r="AH581" s="40"/>
      <c r="AI581" s="40"/>
      <c r="AJ581" s="40"/>
      <c r="AK581" s="40"/>
    </row>
    <row r="582" spans="4:47" x14ac:dyDescent="0.3">
      <c r="D582" s="645"/>
      <c r="E582" s="645"/>
      <c r="F582" s="645"/>
      <c r="G582" s="645"/>
      <c r="H582" s="645"/>
      <c r="I582" s="645"/>
      <c r="J582" s="645"/>
      <c r="K582" s="645"/>
      <c r="L582" s="645"/>
      <c r="M582" s="645"/>
      <c r="N582" s="645"/>
      <c r="X582" s="159"/>
      <c r="AA582" s="645"/>
      <c r="AB582" s="645"/>
      <c r="AC582" s="645"/>
      <c r="AD582" s="645"/>
      <c r="AE582" s="645"/>
      <c r="AF582" s="645"/>
      <c r="AG582" s="645"/>
      <c r="AH582" s="645"/>
      <c r="AI582" s="645"/>
      <c r="AJ582" s="645"/>
      <c r="AK582" s="645"/>
    </row>
    <row r="583" spans="4:47" x14ac:dyDescent="0.3">
      <c r="E583" s="35" t="s">
        <v>194</v>
      </c>
      <c r="F583" s="41">
        <f>F569+1</f>
        <v>40</v>
      </c>
      <c r="G583" s="35" t="s">
        <v>195</v>
      </c>
      <c r="H583" s="35"/>
      <c r="I583" s="35"/>
      <c r="J583" s="326" t="s">
        <v>457</v>
      </c>
      <c r="K583" s="324"/>
      <c r="X583" s="159"/>
      <c r="AB583" s="35" t="s">
        <v>194</v>
      </c>
      <c r="AC583" s="41">
        <f>AC569+1</f>
        <v>40</v>
      </c>
      <c r="AD583" s="35" t="s">
        <v>195</v>
      </c>
      <c r="AE583" s="35"/>
      <c r="AF583" s="35"/>
      <c r="AG583" s="326" t="s">
        <v>457</v>
      </c>
      <c r="AH583" s="324"/>
    </row>
    <row r="584" spans="4:47" x14ac:dyDescent="0.3">
      <c r="E584" s="35" t="s">
        <v>196</v>
      </c>
      <c r="F584" s="267"/>
      <c r="G584" s="43" t="str">
        <f>IF(F584=O$4,P$4,IF(F584=O$5,P$5,IF(F584=O$6,P$6,IF(F584=O$7,P$7,IF(F584=O$8,P$8,"")))))</f>
        <v/>
      </c>
      <c r="H584" s="43"/>
      <c r="I584" s="43"/>
      <c r="J584" s="326" t="s">
        <v>458</v>
      </c>
      <c r="K584" s="324"/>
      <c r="L584" s="44"/>
      <c r="M584" s="44"/>
      <c r="N584" s="44"/>
      <c r="O584" s="113">
        <f>IF(F584="",0,1)</f>
        <v>0</v>
      </c>
      <c r="P584" s="113">
        <f>IF(E587="",0,1)</f>
        <v>0</v>
      </c>
      <c r="Q584" s="113">
        <f>IF(E588="",0,1)</f>
        <v>0</v>
      </c>
      <c r="R584" s="113">
        <f>IF(E589="",0,1)</f>
        <v>0</v>
      </c>
      <c r="S584" s="113">
        <f>IF(E590="",0,1)</f>
        <v>0</v>
      </c>
      <c r="T584" s="113">
        <f>IF(E591="",0,1)</f>
        <v>0</v>
      </c>
      <c r="U584" s="113">
        <f>IF(E592="",0,1)</f>
        <v>0</v>
      </c>
      <c r="V584" s="113">
        <f>IF(E593="",0,1)</f>
        <v>0</v>
      </c>
      <c r="W584" s="113">
        <f>IF(E594="",0,1)</f>
        <v>0</v>
      </c>
      <c r="X584" s="159"/>
      <c r="AB584" s="35" t="s">
        <v>196</v>
      </c>
      <c r="AC584" s="267"/>
      <c r="AD584" s="43" t="str">
        <f>IF(AC584=AL$4,AM$4,IF(AC584=AL$5,AM$5,IF(AC584=AL$6,AM$6,IF(AC584=AL$7,AM$7,IF(AC584=AL$8,AM$8,"")))))</f>
        <v/>
      </c>
      <c r="AE584" s="43"/>
      <c r="AF584" s="43"/>
      <c r="AG584" s="326" t="s">
        <v>458</v>
      </c>
      <c r="AH584" s="324"/>
      <c r="AI584" s="44"/>
      <c r="AJ584" s="44"/>
      <c r="AK584" s="44"/>
      <c r="AL584" s="113">
        <f>IF(AC584="",0,1)</f>
        <v>0</v>
      </c>
      <c r="AM584" s="113">
        <f>IF(AB587="",0,1)</f>
        <v>0</v>
      </c>
      <c r="AN584" s="113">
        <f>IF(AB588="",0,1)</f>
        <v>0</v>
      </c>
      <c r="AO584" s="113">
        <f>IF(AB589="",0,1)</f>
        <v>0</v>
      </c>
      <c r="AP584" s="113">
        <f>IF(AB590="",0,1)</f>
        <v>0</v>
      </c>
      <c r="AQ584" s="113">
        <f>IF(AB591="",0,1)</f>
        <v>0</v>
      </c>
      <c r="AR584" s="113">
        <f>IF(AB592="",0,1)</f>
        <v>0</v>
      </c>
      <c r="AS584" s="113">
        <f>IF(AB593="",0,1)</f>
        <v>0</v>
      </c>
      <c r="AT584" s="113">
        <f>IF(AB594="",0,1)</f>
        <v>0</v>
      </c>
      <c r="AU584" s="113">
        <f>IF(AB594="",0,1)</f>
        <v>0</v>
      </c>
    </row>
    <row r="585" spans="4:47" x14ac:dyDescent="0.3">
      <c r="G585" s="82"/>
      <c r="H585" s="82"/>
      <c r="I585" s="82"/>
      <c r="J585" s="82"/>
      <c r="K585" s="82"/>
      <c r="L585" s="82"/>
      <c r="M585" s="82"/>
      <c r="N585" s="82"/>
      <c r="X585" s="159"/>
      <c r="AD585" s="318"/>
      <c r="AE585" s="318"/>
      <c r="AF585" s="318"/>
      <c r="AG585" s="318"/>
      <c r="AH585" s="318"/>
      <c r="AI585" s="318"/>
      <c r="AJ585" s="318"/>
      <c r="AK585" s="318"/>
    </row>
    <row r="586" spans="4:47" x14ac:dyDescent="0.3">
      <c r="F586" s="35" t="s">
        <v>197</v>
      </c>
      <c r="G586" s="35" t="s">
        <v>198</v>
      </c>
      <c r="H586" s="35"/>
      <c r="I586" s="35"/>
      <c r="J586" s="35" t="s">
        <v>199</v>
      </c>
      <c r="K586" s="35"/>
      <c r="L586" s="35"/>
      <c r="M586" s="35"/>
      <c r="N586" s="35" t="s">
        <v>200</v>
      </c>
      <c r="X586" s="159"/>
      <c r="AC586" s="35" t="s">
        <v>197</v>
      </c>
      <c r="AD586" s="35" t="s">
        <v>198</v>
      </c>
      <c r="AE586" s="35"/>
      <c r="AF586" s="35"/>
      <c r="AG586" s="35" t="s">
        <v>199</v>
      </c>
      <c r="AH586" s="35"/>
      <c r="AI586" s="35"/>
      <c r="AJ586" s="35"/>
      <c r="AK586" s="35" t="s">
        <v>200</v>
      </c>
    </row>
    <row r="587" spans="4:47" ht="15" customHeight="1" x14ac:dyDescent="0.3">
      <c r="E587" s="46" t="str">
        <f>IF(G584="","",IF(N587&gt;0,IF(N587&lt;=G584,"X",""),""))</f>
        <v/>
      </c>
      <c r="F587" s="317" t="str">
        <f>IF($F$26="","",$F$26)</f>
        <v>Grocery Stores</v>
      </c>
      <c r="G587" s="646"/>
      <c r="H587" s="647"/>
      <c r="I587" s="648"/>
      <c r="J587" s="646"/>
      <c r="K587" s="647"/>
      <c r="L587" s="647"/>
      <c r="M587" s="648"/>
      <c r="N587" s="122"/>
      <c r="X587" s="159"/>
      <c r="AB587" s="46" t="str">
        <f>IF(AD584="","",IF(AK587&gt;0,IF(AK587&lt;=AD584,"X",""),""))</f>
        <v/>
      </c>
      <c r="AC587" s="317" t="str">
        <f>IF($F$26="","",$F$26)</f>
        <v>Grocery Stores</v>
      </c>
      <c r="AD587" s="646"/>
      <c r="AE587" s="647"/>
      <c r="AF587" s="648"/>
      <c r="AG587" s="646"/>
      <c r="AH587" s="647"/>
      <c r="AI587" s="647"/>
      <c r="AJ587" s="648"/>
      <c r="AK587" s="122"/>
    </row>
    <row r="588" spans="4:47" ht="15" customHeight="1" x14ac:dyDescent="0.3">
      <c r="E588" s="46" t="str">
        <f>IF(G584="","",IF(N588&gt;0,IF(N588&lt;=G584,"X",""),""))</f>
        <v/>
      </c>
      <c r="F588" s="317" t="str">
        <f>IF($F$27="","",$F$27)</f>
        <v>Education</v>
      </c>
      <c r="G588" s="646"/>
      <c r="H588" s="647"/>
      <c r="I588" s="648"/>
      <c r="J588" s="646"/>
      <c r="K588" s="647"/>
      <c r="L588" s="647"/>
      <c r="M588" s="648"/>
      <c r="N588" s="122"/>
      <c r="X588" s="159"/>
      <c r="AB588" s="46" t="str">
        <f>IF(AD584="","",IF(AK588&gt;0,IF(AK588&lt;=AD584,"X",""),""))</f>
        <v/>
      </c>
      <c r="AC588" s="317" t="str">
        <f>IF($F$27="","",$F$27)</f>
        <v>Education</v>
      </c>
      <c r="AD588" s="646"/>
      <c r="AE588" s="647"/>
      <c r="AF588" s="648"/>
      <c r="AG588" s="646"/>
      <c r="AH588" s="647"/>
      <c r="AI588" s="647"/>
      <c r="AJ588" s="648"/>
      <c r="AK588" s="122"/>
    </row>
    <row r="589" spans="4:47" ht="15" customHeight="1" x14ac:dyDescent="0.3">
      <c r="E589" s="46" t="str">
        <f>IF(G584="","",IF(N589&gt;0,IF(N589&lt;=G584,"X",""),""))</f>
        <v/>
      </c>
      <c r="F589" s="317" t="str">
        <f>IF($F$28="","",$F$28)</f>
        <v>Recreation</v>
      </c>
      <c r="G589" s="646"/>
      <c r="H589" s="647"/>
      <c r="I589" s="648"/>
      <c r="J589" s="646"/>
      <c r="K589" s="647"/>
      <c r="L589" s="647"/>
      <c r="M589" s="648"/>
      <c r="N589" s="122"/>
      <c r="X589" s="159"/>
      <c r="AB589" s="46" t="str">
        <f>IF(AD584="","",IF(AK589&gt;0,IF(AK589&lt;=AD584,"X",""),""))</f>
        <v/>
      </c>
      <c r="AC589" s="317" t="str">
        <f>IF($F$28="","",$F$28)</f>
        <v>Recreation</v>
      </c>
      <c r="AD589" s="646"/>
      <c r="AE589" s="647"/>
      <c r="AF589" s="648"/>
      <c r="AG589" s="646"/>
      <c r="AH589" s="647"/>
      <c r="AI589" s="647"/>
      <c r="AJ589" s="648"/>
      <c r="AK589" s="122"/>
    </row>
    <row r="590" spans="4:47" ht="15" customHeight="1" x14ac:dyDescent="0.3">
      <c r="E590" s="46" t="str">
        <f>IF(G584="","",IF(N590&gt;0,IF(N590&lt;=G584,"X",""),""))</f>
        <v/>
      </c>
      <c r="F590" s="317" t="str">
        <f>IF($F$29="","",$F$29)</f>
        <v>Health Services</v>
      </c>
      <c r="G590" s="646"/>
      <c r="H590" s="647"/>
      <c r="I590" s="648"/>
      <c r="J590" s="646"/>
      <c r="K590" s="647"/>
      <c r="L590" s="647"/>
      <c r="M590" s="648"/>
      <c r="N590" s="122"/>
      <c r="X590" s="159"/>
      <c r="AB590" s="46" t="str">
        <f>IF(AD584="","",IF(AK590&gt;0,IF(AK590&lt;=AD584,"X",""),""))</f>
        <v/>
      </c>
      <c r="AC590" s="317" t="str">
        <f>IF($F$29="","",$F$29)</f>
        <v>Health Services</v>
      </c>
      <c r="AD590" s="646"/>
      <c r="AE590" s="647"/>
      <c r="AF590" s="648"/>
      <c r="AG590" s="646"/>
      <c r="AH590" s="647"/>
      <c r="AI590" s="647"/>
      <c r="AJ590" s="648"/>
      <c r="AK590" s="122"/>
    </row>
    <row r="591" spans="4:47" ht="15" customHeight="1" x14ac:dyDescent="0.3">
      <c r="E591" s="46" t="str">
        <f>IF(G584="","",IF(N591&gt;0,IF(N591&lt;=G584,"X",""),""))</f>
        <v/>
      </c>
      <c r="F591" s="317" t="str">
        <f>IF($F$30="","",$F$30)</f>
        <v>Social Services</v>
      </c>
      <c r="G591" s="646"/>
      <c r="H591" s="647"/>
      <c r="I591" s="648"/>
      <c r="J591" s="646"/>
      <c r="K591" s="647"/>
      <c r="L591" s="647"/>
      <c r="M591" s="648"/>
      <c r="N591" s="122"/>
      <c r="X591" s="159"/>
      <c r="AB591" s="46" t="str">
        <f>IF(AD584="","",IF(AK591&gt;0,IF(AK591&lt;=AD584,"X",""),""))</f>
        <v/>
      </c>
      <c r="AC591" s="317" t="str">
        <f>IF($F$30="","",$F$30)</f>
        <v>Social Services</v>
      </c>
      <c r="AD591" s="646"/>
      <c r="AE591" s="647"/>
      <c r="AF591" s="648"/>
      <c r="AG591" s="646"/>
      <c r="AH591" s="647"/>
      <c r="AI591" s="647"/>
      <c r="AJ591" s="648"/>
      <c r="AK591" s="122"/>
    </row>
    <row r="592" spans="4:47" ht="15" customHeight="1" x14ac:dyDescent="0.3">
      <c r="E592" s="46" t="str">
        <f>IF(G584="","",IF(N592&gt;0,IF(N592&lt;=G584,"X",""),""))</f>
        <v/>
      </c>
      <c r="F592" s="317" t="str">
        <f>IF($F$31="","",$F$31)</f>
        <v/>
      </c>
      <c r="G592" s="646"/>
      <c r="H592" s="647"/>
      <c r="I592" s="648"/>
      <c r="J592" s="646"/>
      <c r="K592" s="647"/>
      <c r="L592" s="647"/>
      <c r="M592" s="648"/>
      <c r="N592" s="122"/>
      <c r="X592" s="159"/>
      <c r="AB592" s="46" t="str">
        <f>IF(AD584="","",IF(AK592&gt;0,IF(AK592&lt;=AD584,"X",""),""))</f>
        <v/>
      </c>
      <c r="AC592" s="317" t="str">
        <f>IF($F$31="","",$F$31)</f>
        <v/>
      </c>
      <c r="AD592" s="646"/>
      <c r="AE592" s="647"/>
      <c r="AF592" s="648"/>
      <c r="AG592" s="646"/>
      <c r="AH592" s="647"/>
      <c r="AI592" s="647"/>
      <c r="AJ592" s="648"/>
      <c r="AK592" s="122"/>
    </row>
    <row r="593" spans="4:47" ht="15" customHeight="1" x14ac:dyDescent="0.3">
      <c r="E593" s="46" t="str">
        <f>IF(G584="","",IF(N593&gt;0,IF(N593&lt;=G584,"X",""),""))</f>
        <v/>
      </c>
      <c r="F593" s="317" t="str">
        <f>IF($F$32="","",$F$32)</f>
        <v/>
      </c>
      <c r="G593" s="646"/>
      <c r="H593" s="647"/>
      <c r="I593" s="648"/>
      <c r="J593" s="646"/>
      <c r="K593" s="647"/>
      <c r="L593" s="647"/>
      <c r="M593" s="648"/>
      <c r="N593" s="122"/>
      <c r="X593" s="159"/>
      <c r="AB593" s="46" t="str">
        <f>IF(AD584="","",IF(AK593&gt;0,IF(AK593&lt;=AD584,"X",""),""))</f>
        <v/>
      </c>
      <c r="AC593" s="317" t="str">
        <f>IF($F$32="","",$F$32)</f>
        <v/>
      </c>
      <c r="AD593" s="646"/>
      <c r="AE593" s="647"/>
      <c r="AF593" s="648"/>
      <c r="AG593" s="646"/>
      <c r="AH593" s="647"/>
      <c r="AI593" s="647"/>
      <c r="AJ593" s="648"/>
      <c r="AK593" s="122"/>
    </row>
    <row r="594" spans="4:47" ht="15" customHeight="1" x14ac:dyDescent="0.3">
      <c r="E594" s="46" t="str">
        <f>IF(G584="","",IF(N594&gt;0,IF(N594&lt;=G584,"X",""),""))</f>
        <v/>
      </c>
      <c r="F594" s="317" t="str">
        <f>IF($F$33="","",$F$33)</f>
        <v/>
      </c>
      <c r="G594" s="646"/>
      <c r="H594" s="647"/>
      <c r="I594" s="648"/>
      <c r="J594" s="646"/>
      <c r="K594" s="647"/>
      <c r="L594" s="647"/>
      <c r="M594" s="648"/>
      <c r="N594" s="122"/>
      <c r="X594" s="159"/>
      <c r="AB594" s="46" t="str">
        <f>IF(AD584="","",IF(AK594&gt;0,IF(AK594&lt;=AD584,"X",""),""))</f>
        <v/>
      </c>
      <c r="AC594" s="317" t="str">
        <f>IF($F$33="","",$F$33)</f>
        <v/>
      </c>
      <c r="AD594" s="646"/>
      <c r="AE594" s="647"/>
      <c r="AF594" s="648"/>
      <c r="AG594" s="646"/>
      <c r="AH594" s="647"/>
      <c r="AI594" s="647"/>
      <c r="AJ594" s="648"/>
      <c r="AK594" s="122"/>
    </row>
    <row r="595" spans="4:47" ht="17.25" thickBot="1" x14ac:dyDescent="0.35">
      <c r="D595" s="40"/>
      <c r="E595" s="40"/>
      <c r="F595" s="40"/>
      <c r="G595" s="40"/>
      <c r="H595" s="40"/>
      <c r="I595" s="40"/>
      <c r="J595" s="40"/>
      <c r="K595" s="40"/>
      <c r="L595" s="40"/>
      <c r="M595" s="40"/>
      <c r="N595" s="40"/>
      <c r="X595" s="159"/>
      <c r="AA595" s="40"/>
      <c r="AB595" s="40"/>
      <c r="AC595" s="40"/>
      <c r="AD595" s="40"/>
      <c r="AE595" s="40"/>
      <c r="AF595" s="40"/>
      <c r="AG595" s="40"/>
      <c r="AH595" s="40"/>
      <c r="AI595" s="40"/>
      <c r="AJ595" s="40"/>
      <c r="AK595" s="40"/>
    </row>
    <row r="596" spans="4:47" x14ac:dyDescent="0.3">
      <c r="D596" s="645"/>
      <c r="E596" s="645"/>
      <c r="F596" s="645"/>
      <c r="G596" s="645"/>
      <c r="H596" s="645"/>
      <c r="I596" s="645"/>
      <c r="J596" s="645"/>
      <c r="K596" s="645"/>
      <c r="L596" s="645"/>
      <c r="M596" s="645"/>
      <c r="N596" s="645"/>
      <c r="X596" s="159"/>
      <c r="AA596" s="645"/>
      <c r="AB596" s="645"/>
      <c r="AC596" s="645"/>
      <c r="AD596" s="645"/>
      <c r="AE596" s="645"/>
      <c r="AF596" s="645"/>
      <c r="AG596" s="645"/>
      <c r="AH596" s="645"/>
      <c r="AI596" s="645"/>
      <c r="AJ596" s="645"/>
      <c r="AK596" s="645"/>
    </row>
    <row r="597" spans="4:47" x14ac:dyDescent="0.3">
      <c r="E597" s="35" t="s">
        <v>194</v>
      </c>
      <c r="F597" s="41">
        <f>F583+1</f>
        <v>41</v>
      </c>
      <c r="G597" s="35" t="s">
        <v>195</v>
      </c>
      <c r="H597" s="35"/>
      <c r="I597" s="35"/>
      <c r="J597" s="326" t="s">
        <v>457</v>
      </c>
      <c r="K597" s="324"/>
      <c r="X597" s="159"/>
      <c r="AB597" s="35" t="s">
        <v>194</v>
      </c>
      <c r="AC597" s="41">
        <f>AC583+1</f>
        <v>41</v>
      </c>
      <c r="AD597" s="35" t="s">
        <v>195</v>
      </c>
      <c r="AE597" s="35"/>
      <c r="AF597" s="35"/>
      <c r="AG597" s="326" t="s">
        <v>457</v>
      </c>
      <c r="AH597" s="324"/>
    </row>
    <row r="598" spans="4:47" x14ac:dyDescent="0.3">
      <c r="E598" s="35" t="s">
        <v>196</v>
      </c>
      <c r="F598" s="267"/>
      <c r="G598" s="43" t="str">
        <f>IF(F598=O$4,P$4,IF(F598=O$5,P$5,IF(F598=O$6,P$6,IF(F598=O$7,P$7,IF(F598=O$8,P$8,"")))))</f>
        <v/>
      </c>
      <c r="H598" s="43"/>
      <c r="I598" s="43"/>
      <c r="J598" s="326" t="s">
        <v>458</v>
      </c>
      <c r="K598" s="324"/>
      <c r="L598" s="44"/>
      <c r="M598" s="44"/>
      <c r="N598" s="44"/>
      <c r="O598" s="113">
        <f>IF(F598="",0,1)</f>
        <v>0</v>
      </c>
      <c r="P598" s="113">
        <f>IF(E601="",0,1)</f>
        <v>0</v>
      </c>
      <c r="Q598" s="113">
        <f>IF(E602="",0,1)</f>
        <v>0</v>
      </c>
      <c r="R598" s="113">
        <f>IF(E603="",0,1)</f>
        <v>0</v>
      </c>
      <c r="S598" s="113">
        <f>IF(E604="",0,1)</f>
        <v>0</v>
      </c>
      <c r="T598" s="113">
        <f>IF(E605="",0,1)</f>
        <v>0</v>
      </c>
      <c r="U598" s="113">
        <f>IF(E606="",0,1)</f>
        <v>0</v>
      </c>
      <c r="V598" s="113">
        <f>IF(E607="",0,1)</f>
        <v>0</v>
      </c>
      <c r="W598" s="113">
        <f>IF(E608="",0,1)</f>
        <v>0</v>
      </c>
      <c r="X598" s="159"/>
      <c r="AB598" s="35" t="s">
        <v>196</v>
      </c>
      <c r="AC598" s="267"/>
      <c r="AD598" s="43" t="str">
        <f>IF(AC598=AL$4,AM$4,IF(AC598=AL$5,AM$5,IF(AC598=AL$6,AM$6,IF(AC598=AL$7,AM$7,IF(AC598=AL$8,AM$8,"")))))</f>
        <v/>
      </c>
      <c r="AE598" s="43"/>
      <c r="AF598" s="43"/>
      <c r="AG598" s="326" t="s">
        <v>458</v>
      </c>
      <c r="AH598" s="324"/>
      <c r="AI598" s="44"/>
      <c r="AJ598" s="44"/>
      <c r="AK598" s="44"/>
      <c r="AL598" s="113">
        <f>IF(AC598="",0,1)</f>
        <v>0</v>
      </c>
      <c r="AM598" s="113">
        <f>IF(AB601="",0,1)</f>
        <v>0</v>
      </c>
      <c r="AN598" s="113">
        <f>IF(AB602="",0,1)</f>
        <v>0</v>
      </c>
      <c r="AO598" s="113">
        <f>IF(AB603="",0,1)</f>
        <v>0</v>
      </c>
      <c r="AP598" s="113">
        <f>IF(AB604="",0,1)</f>
        <v>0</v>
      </c>
      <c r="AQ598" s="113">
        <f>IF(AB605="",0,1)</f>
        <v>0</v>
      </c>
      <c r="AR598" s="113">
        <f>IF(AB606="",0,1)</f>
        <v>0</v>
      </c>
      <c r="AS598" s="113">
        <f>IF(AB607="",0,1)</f>
        <v>0</v>
      </c>
      <c r="AT598" s="113">
        <f>IF(AB608="",0,1)</f>
        <v>0</v>
      </c>
      <c r="AU598" s="113">
        <f>IF(AB608="",0,1)</f>
        <v>0</v>
      </c>
    </row>
    <row r="599" spans="4:47" x14ac:dyDescent="0.3">
      <c r="G599" s="82"/>
      <c r="H599" s="82"/>
      <c r="I599" s="82"/>
      <c r="J599" s="82"/>
      <c r="K599" s="82"/>
      <c r="L599" s="82"/>
      <c r="M599" s="82"/>
      <c r="N599" s="82"/>
      <c r="X599" s="159"/>
      <c r="AD599" s="318"/>
      <c r="AE599" s="318"/>
      <c r="AF599" s="318"/>
      <c r="AG599" s="318"/>
      <c r="AH599" s="318"/>
      <c r="AI599" s="318"/>
      <c r="AJ599" s="318"/>
      <c r="AK599" s="318"/>
    </row>
    <row r="600" spans="4:47" x14ac:dyDescent="0.3">
      <c r="F600" s="35" t="s">
        <v>197</v>
      </c>
      <c r="G600" s="35" t="s">
        <v>198</v>
      </c>
      <c r="H600" s="35"/>
      <c r="I600" s="35"/>
      <c r="J600" s="35" t="s">
        <v>199</v>
      </c>
      <c r="K600" s="35"/>
      <c r="L600" s="35"/>
      <c r="M600" s="35"/>
      <c r="N600" s="35" t="s">
        <v>200</v>
      </c>
      <c r="X600" s="159"/>
      <c r="AC600" s="35" t="s">
        <v>197</v>
      </c>
      <c r="AD600" s="35" t="s">
        <v>198</v>
      </c>
      <c r="AE600" s="35"/>
      <c r="AF600" s="35"/>
      <c r="AG600" s="35" t="s">
        <v>199</v>
      </c>
      <c r="AH600" s="35"/>
      <c r="AI600" s="35"/>
      <c r="AJ600" s="35"/>
      <c r="AK600" s="35" t="s">
        <v>200</v>
      </c>
    </row>
    <row r="601" spans="4:47" ht="15" customHeight="1" x14ac:dyDescent="0.3">
      <c r="E601" s="46" t="str">
        <f>IF(G598="","",IF(N601&gt;0,IF(N601&lt;=G598,"X",""),""))</f>
        <v/>
      </c>
      <c r="F601" s="317" t="str">
        <f>IF($F$26="","",$F$26)</f>
        <v>Grocery Stores</v>
      </c>
      <c r="G601" s="646"/>
      <c r="H601" s="647"/>
      <c r="I601" s="648"/>
      <c r="J601" s="646"/>
      <c r="K601" s="647"/>
      <c r="L601" s="647"/>
      <c r="M601" s="648"/>
      <c r="N601" s="122"/>
      <c r="X601" s="159"/>
      <c r="AB601" s="46" t="str">
        <f>IF(AD598="","",IF(AK601&gt;0,IF(AK601&lt;=AD598,"X",""),""))</f>
        <v/>
      </c>
      <c r="AC601" s="317" t="str">
        <f>IF($F$26="","",$F$26)</f>
        <v>Grocery Stores</v>
      </c>
      <c r="AD601" s="646"/>
      <c r="AE601" s="647"/>
      <c r="AF601" s="648"/>
      <c r="AG601" s="646"/>
      <c r="AH601" s="647"/>
      <c r="AI601" s="647"/>
      <c r="AJ601" s="648"/>
      <c r="AK601" s="122"/>
    </row>
    <row r="602" spans="4:47" ht="15" customHeight="1" x14ac:dyDescent="0.3">
      <c r="E602" s="46" t="str">
        <f>IF(G598="","",IF(N602&gt;0,IF(N602&lt;=G598,"X",""),""))</f>
        <v/>
      </c>
      <c r="F602" s="317" t="str">
        <f>IF($F$27="","",$F$27)</f>
        <v>Education</v>
      </c>
      <c r="G602" s="646"/>
      <c r="H602" s="647"/>
      <c r="I602" s="648"/>
      <c r="J602" s="646"/>
      <c r="K602" s="647"/>
      <c r="L602" s="647"/>
      <c r="M602" s="648"/>
      <c r="N602" s="122"/>
      <c r="X602" s="159"/>
      <c r="AB602" s="46" t="str">
        <f>IF(AD598="","",IF(AK602&gt;0,IF(AK602&lt;=AD598,"X",""),""))</f>
        <v/>
      </c>
      <c r="AC602" s="317" t="str">
        <f>IF($F$27="","",$F$27)</f>
        <v>Education</v>
      </c>
      <c r="AD602" s="646"/>
      <c r="AE602" s="647"/>
      <c r="AF602" s="648"/>
      <c r="AG602" s="646"/>
      <c r="AH602" s="647"/>
      <c r="AI602" s="647"/>
      <c r="AJ602" s="648"/>
      <c r="AK602" s="122"/>
    </row>
    <row r="603" spans="4:47" ht="15" customHeight="1" x14ac:dyDescent="0.3">
      <c r="E603" s="46" t="str">
        <f>IF(G598="","",IF(N603&gt;0,IF(N603&lt;=G598,"X",""),""))</f>
        <v/>
      </c>
      <c r="F603" s="317" t="str">
        <f>IF($F$28="","",$F$28)</f>
        <v>Recreation</v>
      </c>
      <c r="G603" s="646"/>
      <c r="H603" s="647"/>
      <c r="I603" s="648"/>
      <c r="J603" s="646"/>
      <c r="K603" s="647"/>
      <c r="L603" s="647"/>
      <c r="M603" s="648"/>
      <c r="N603" s="122"/>
      <c r="X603" s="159"/>
      <c r="AB603" s="46" t="str">
        <f>IF(AD598="","",IF(AK603&gt;0,IF(AK603&lt;=AD598,"X",""),""))</f>
        <v/>
      </c>
      <c r="AC603" s="317" t="str">
        <f>IF($F$28="","",$F$28)</f>
        <v>Recreation</v>
      </c>
      <c r="AD603" s="646"/>
      <c r="AE603" s="647"/>
      <c r="AF603" s="648"/>
      <c r="AG603" s="646"/>
      <c r="AH603" s="647"/>
      <c r="AI603" s="647"/>
      <c r="AJ603" s="648"/>
      <c r="AK603" s="122"/>
    </row>
    <row r="604" spans="4:47" ht="15" customHeight="1" x14ac:dyDescent="0.3">
      <c r="E604" s="46" t="str">
        <f>IF(G598="","",IF(N604&gt;0,IF(N604&lt;=G598,"X",""),""))</f>
        <v/>
      </c>
      <c r="F604" s="317" t="str">
        <f>IF($F$29="","",$F$29)</f>
        <v>Health Services</v>
      </c>
      <c r="G604" s="646"/>
      <c r="H604" s="647"/>
      <c r="I604" s="648"/>
      <c r="J604" s="646"/>
      <c r="K604" s="647"/>
      <c r="L604" s="647"/>
      <c r="M604" s="648"/>
      <c r="N604" s="122"/>
      <c r="X604" s="159"/>
      <c r="AB604" s="46" t="str">
        <f>IF(AD598="","",IF(AK604&gt;0,IF(AK604&lt;=AD598,"X",""),""))</f>
        <v/>
      </c>
      <c r="AC604" s="317" t="str">
        <f>IF($F$29="","",$F$29)</f>
        <v>Health Services</v>
      </c>
      <c r="AD604" s="646"/>
      <c r="AE604" s="647"/>
      <c r="AF604" s="648"/>
      <c r="AG604" s="646"/>
      <c r="AH604" s="647"/>
      <c r="AI604" s="647"/>
      <c r="AJ604" s="648"/>
      <c r="AK604" s="122"/>
    </row>
    <row r="605" spans="4:47" ht="15" customHeight="1" x14ac:dyDescent="0.3">
      <c r="E605" s="46" t="str">
        <f>IF(G598="","",IF(N605&gt;0,IF(N605&lt;=G598,"X",""),""))</f>
        <v/>
      </c>
      <c r="F605" s="317" t="str">
        <f>IF($F$30="","",$F$30)</f>
        <v>Social Services</v>
      </c>
      <c r="G605" s="646"/>
      <c r="H605" s="647"/>
      <c r="I605" s="648"/>
      <c r="J605" s="646"/>
      <c r="K605" s="647"/>
      <c r="L605" s="647"/>
      <c r="M605" s="648"/>
      <c r="N605" s="122"/>
      <c r="X605" s="159"/>
      <c r="AB605" s="46" t="str">
        <f>IF(AD598="","",IF(AK605&gt;0,IF(AK605&lt;=AD598,"X",""),""))</f>
        <v/>
      </c>
      <c r="AC605" s="317" t="str">
        <f>IF($F$30="","",$F$30)</f>
        <v>Social Services</v>
      </c>
      <c r="AD605" s="646"/>
      <c r="AE605" s="647"/>
      <c r="AF605" s="648"/>
      <c r="AG605" s="646"/>
      <c r="AH605" s="647"/>
      <c r="AI605" s="647"/>
      <c r="AJ605" s="648"/>
      <c r="AK605" s="122"/>
    </row>
    <row r="606" spans="4:47" ht="15" customHeight="1" x14ac:dyDescent="0.3">
      <c r="E606" s="46" t="str">
        <f>IF(G598="","",IF(N606&gt;0,IF(N606&lt;=G598,"X",""),""))</f>
        <v/>
      </c>
      <c r="F606" s="317" t="str">
        <f>IF($F$31="","",$F$31)</f>
        <v/>
      </c>
      <c r="G606" s="646"/>
      <c r="H606" s="647"/>
      <c r="I606" s="648"/>
      <c r="J606" s="646"/>
      <c r="K606" s="647"/>
      <c r="L606" s="647"/>
      <c r="M606" s="648"/>
      <c r="N606" s="122"/>
      <c r="X606" s="159"/>
      <c r="AB606" s="46" t="str">
        <f>IF(AD598="","",IF(AK606&gt;0,IF(AK606&lt;=AD598,"X",""),""))</f>
        <v/>
      </c>
      <c r="AC606" s="317" t="str">
        <f>IF($F$31="","",$F$31)</f>
        <v/>
      </c>
      <c r="AD606" s="646"/>
      <c r="AE606" s="647"/>
      <c r="AF606" s="648"/>
      <c r="AG606" s="646"/>
      <c r="AH606" s="647"/>
      <c r="AI606" s="647"/>
      <c r="AJ606" s="648"/>
      <c r="AK606" s="122"/>
    </row>
    <row r="607" spans="4:47" ht="15" customHeight="1" x14ac:dyDescent="0.3">
      <c r="E607" s="46" t="str">
        <f>IF(G598="","",IF(N607&gt;0,IF(N607&lt;=G598,"X",""),""))</f>
        <v/>
      </c>
      <c r="F607" s="317" t="str">
        <f>IF($F$32="","",$F$32)</f>
        <v/>
      </c>
      <c r="G607" s="646"/>
      <c r="H607" s="647"/>
      <c r="I607" s="648"/>
      <c r="J607" s="646"/>
      <c r="K607" s="647"/>
      <c r="L607" s="647"/>
      <c r="M607" s="648"/>
      <c r="N607" s="122"/>
      <c r="X607" s="159"/>
      <c r="AB607" s="46" t="str">
        <f>IF(AD598="","",IF(AK607&gt;0,IF(AK607&lt;=AD598,"X",""),""))</f>
        <v/>
      </c>
      <c r="AC607" s="317" t="str">
        <f>IF($F$32="","",$F$32)</f>
        <v/>
      </c>
      <c r="AD607" s="646"/>
      <c r="AE607" s="647"/>
      <c r="AF607" s="648"/>
      <c r="AG607" s="646"/>
      <c r="AH607" s="647"/>
      <c r="AI607" s="647"/>
      <c r="AJ607" s="648"/>
      <c r="AK607" s="122"/>
    </row>
    <row r="608" spans="4:47" ht="15" customHeight="1" x14ac:dyDescent="0.3">
      <c r="E608" s="46" t="str">
        <f>IF(G598="","",IF(N608&gt;0,IF(N608&lt;=G598,"X",""),""))</f>
        <v/>
      </c>
      <c r="F608" s="317" t="str">
        <f>IF($F$33="","",$F$33)</f>
        <v/>
      </c>
      <c r="G608" s="646"/>
      <c r="H608" s="647"/>
      <c r="I608" s="648"/>
      <c r="J608" s="646"/>
      <c r="K608" s="647"/>
      <c r="L608" s="647"/>
      <c r="M608" s="648"/>
      <c r="N608" s="122"/>
      <c r="X608" s="159"/>
      <c r="AB608" s="46" t="str">
        <f>IF(AD598="","",IF(AK608&gt;0,IF(AK608&lt;=AD598,"X",""),""))</f>
        <v/>
      </c>
      <c r="AC608" s="317" t="str">
        <f>IF($F$33="","",$F$33)</f>
        <v/>
      </c>
      <c r="AD608" s="646"/>
      <c r="AE608" s="647"/>
      <c r="AF608" s="648"/>
      <c r="AG608" s="646"/>
      <c r="AH608" s="647"/>
      <c r="AI608" s="647"/>
      <c r="AJ608" s="648"/>
      <c r="AK608" s="122"/>
    </row>
    <row r="609" spans="4:47" ht="17.25" thickBot="1" x14ac:dyDescent="0.35">
      <c r="D609" s="40"/>
      <c r="E609" s="40"/>
      <c r="F609" s="40"/>
      <c r="G609" s="40"/>
      <c r="H609" s="40"/>
      <c r="I609" s="40"/>
      <c r="J609" s="40"/>
      <c r="K609" s="40"/>
      <c r="L609" s="40"/>
      <c r="M609" s="40"/>
      <c r="N609" s="40"/>
      <c r="X609" s="159"/>
      <c r="AA609" s="40"/>
      <c r="AB609" s="40"/>
      <c r="AC609" s="40"/>
      <c r="AD609" s="40"/>
      <c r="AE609" s="40"/>
      <c r="AF609" s="40"/>
      <c r="AG609" s="40"/>
      <c r="AH609" s="40"/>
      <c r="AI609" s="40"/>
      <c r="AJ609" s="40"/>
      <c r="AK609" s="40"/>
    </row>
    <row r="610" spans="4:47" x14ac:dyDescent="0.3">
      <c r="D610" s="645"/>
      <c r="E610" s="645"/>
      <c r="F610" s="645"/>
      <c r="G610" s="645"/>
      <c r="H610" s="645"/>
      <c r="I610" s="645"/>
      <c r="J610" s="645"/>
      <c r="K610" s="645"/>
      <c r="L610" s="645"/>
      <c r="M610" s="645"/>
      <c r="N610" s="645"/>
      <c r="X610" s="159"/>
      <c r="AA610" s="645"/>
      <c r="AB610" s="645"/>
      <c r="AC610" s="645"/>
      <c r="AD610" s="645"/>
      <c r="AE610" s="645"/>
      <c r="AF610" s="645"/>
      <c r="AG610" s="645"/>
      <c r="AH610" s="645"/>
      <c r="AI610" s="645"/>
      <c r="AJ610" s="645"/>
      <c r="AK610" s="645"/>
    </row>
    <row r="611" spans="4:47" x14ac:dyDescent="0.3">
      <c r="E611" s="35" t="s">
        <v>194</v>
      </c>
      <c r="F611" s="41">
        <f>F597+1</f>
        <v>42</v>
      </c>
      <c r="G611" s="35" t="s">
        <v>195</v>
      </c>
      <c r="H611" s="35"/>
      <c r="I611" s="35"/>
      <c r="J611" s="326" t="s">
        <v>457</v>
      </c>
      <c r="K611" s="324"/>
      <c r="X611" s="159"/>
      <c r="AB611" s="35" t="s">
        <v>194</v>
      </c>
      <c r="AC611" s="41">
        <f>AC597+1</f>
        <v>42</v>
      </c>
      <c r="AD611" s="35" t="s">
        <v>195</v>
      </c>
      <c r="AE611" s="35"/>
      <c r="AF611" s="35"/>
      <c r="AG611" s="326" t="s">
        <v>457</v>
      </c>
      <c r="AH611" s="324"/>
    </row>
    <row r="612" spans="4:47" x14ac:dyDescent="0.3">
      <c r="E612" s="35" t="s">
        <v>196</v>
      </c>
      <c r="F612" s="267"/>
      <c r="G612" s="43" t="str">
        <f>IF(F612=O$4,P$4,IF(F612=O$5,P$5,IF(F612=O$6,P$6,IF(F612=O$7,P$7,IF(F612=O$8,P$8,"")))))</f>
        <v/>
      </c>
      <c r="H612" s="43"/>
      <c r="I612" s="43"/>
      <c r="J612" s="326" t="s">
        <v>458</v>
      </c>
      <c r="K612" s="324"/>
      <c r="L612" s="44"/>
      <c r="M612" s="44"/>
      <c r="N612" s="44"/>
      <c r="O612" s="113">
        <f>IF(F612="",0,1)</f>
        <v>0</v>
      </c>
      <c r="P612" s="113">
        <f>IF(E615="",0,1)</f>
        <v>0</v>
      </c>
      <c r="Q612" s="113">
        <f>IF(E616="",0,1)</f>
        <v>0</v>
      </c>
      <c r="R612" s="113">
        <f>IF(E617="",0,1)</f>
        <v>0</v>
      </c>
      <c r="S612" s="113">
        <f>IF(E618="",0,1)</f>
        <v>0</v>
      </c>
      <c r="T612" s="113">
        <f>IF(E619="",0,1)</f>
        <v>0</v>
      </c>
      <c r="U612" s="113">
        <f>IF(E620="",0,1)</f>
        <v>0</v>
      </c>
      <c r="V612" s="113">
        <f>IF(E621="",0,1)</f>
        <v>0</v>
      </c>
      <c r="W612" s="113">
        <f>IF(E622="",0,1)</f>
        <v>0</v>
      </c>
      <c r="X612" s="159"/>
      <c r="AB612" s="35" t="s">
        <v>196</v>
      </c>
      <c r="AC612" s="267"/>
      <c r="AD612" s="43" t="str">
        <f>IF(AC612=AL$4,AM$4,IF(AC612=AL$5,AM$5,IF(AC612=AL$6,AM$6,IF(AC612=AL$7,AM$7,IF(AC612=AL$8,AM$8,"")))))</f>
        <v/>
      </c>
      <c r="AE612" s="43"/>
      <c r="AF612" s="43"/>
      <c r="AG612" s="326" t="s">
        <v>458</v>
      </c>
      <c r="AH612" s="324"/>
      <c r="AI612" s="44"/>
      <c r="AJ612" s="44"/>
      <c r="AK612" s="44"/>
      <c r="AL612" s="113">
        <f>IF(AC612="",0,1)</f>
        <v>0</v>
      </c>
      <c r="AM612" s="113">
        <f>IF(AB615="",0,1)</f>
        <v>0</v>
      </c>
      <c r="AN612" s="113">
        <f>IF(AB616="",0,1)</f>
        <v>0</v>
      </c>
      <c r="AO612" s="113">
        <f>IF(AB617="",0,1)</f>
        <v>0</v>
      </c>
      <c r="AP612" s="113">
        <f>IF(AB618="",0,1)</f>
        <v>0</v>
      </c>
      <c r="AQ612" s="113">
        <f>IF(AB619="",0,1)</f>
        <v>0</v>
      </c>
      <c r="AR612" s="113">
        <f>IF(AB620="",0,1)</f>
        <v>0</v>
      </c>
      <c r="AS612" s="113">
        <f>IF(AB621="",0,1)</f>
        <v>0</v>
      </c>
      <c r="AT612" s="113">
        <f>IF(AB622="",0,1)</f>
        <v>0</v>
      </c>
      <c r="AU612" s="113">
        <f>IF(AB622="",0,1)</f>
        <v>0</v>
      </c>
    </row>
    <row r="613" spans="4:47" x14ac:dyDescent="0.3">
      <c r="G613" s="82"/>
      <c r="H613" s="82"/>
      <c r="I613" s="82"/>
      <c r="J613" s="82"/>
      <c r="K613" s="82"/>
      <c r="L613" s="82"/>
      <c r="M613" s="82"/>
      <c r="N613" s="82"/>
      <c r="X613" s="159"/>
      <c r="AD613" s="318"/>
      <c r="AE613" s="318"/>
      <c r="AF613" s="318"/>
      <c r="AG613" s="318"/>
      <c r="AH613" s="318"/>
      <c r="AI613" s="318"/>
      <c r="AJ613" s="318"/>
      <c r="AK613" s="318"/>
    </row>
    <row r="614" spans="4:47" x14ac:dyDescent="0.3">
      <c r="F614" s="35" t="s">
        <v>197</v>
      </c>
      <c r="G614" s="35" t="s">
        <v>198</v>
      </c>
      <c r="H614" s="35"/>
      <c r="I614" s="35"/>
      <c r="J614" s="35" t="s">
        <v>199</v>
      </c>
      <c r="K614" s="35"/>
      <c r="L614" s="35"/>
      <c r="M614" s="35"/>
      <c r="N614" s="35" t="s">
        <v>200</v>
      </c>
      <c r="X614" s="159"/>
      <c r="AC614" s="35" t="s">
        <v>197</v>
      </c>
      <c r="AD614" s="35" t="s">
        <v>198</v>
      </c>
      <c r="AE614" s="35"/>
      <c r="AF614" s="35"/>
      <c r="AG614" s="35" t="s">
        <v>199</v>
      </c>
      <c r="AH614" s="35"/>
      <c r="AI614" s="35"/>
      <c r="AJ614" s="35"/>
      <c r="AK614" s="35" t="s">
        <v>200</v>
      </c>
    </row>
    <row r="615" spans="4:47" ht="15" customHeight="1" x14ac:dyDescent="0.3">
      <c r="E615" s="46" t="str">
        <f>IF(G612="","",IF(N615&gt;0,IF(N615&lt;=G612,"X",""),""))</f>
        <v/>
      </c>
      <c r="F615" s="317" t="str">
        <f>IF($F$26="","",$F$26)</f>
        <v>Grocery Stores</v>
      </c>
      <c r="G615" s="646"/>
      <c r="H615" s="647"/>
      <c r="I615" s="648"/>
      <c r="J615" s="646"/>
      <c r="K615" s="647"/>
      <c r="L615" s="647"/>
      <c r="M615" s="648"/>
      <c r="N615" s="122"/>
      <c r="X615" s="159"/>
      <c r="AB615" s="46" t="str">
        <f>IF(AD612="","",IF(AK615&gt;0,IF(AK615&lt;=AD612,"X",""),""))</f>
        <v/>
      </c>
      <c r="AC615" s="317" t="str">
        <f>IF($F$26="","",$F$26)</f>
        <v>Grocery Stores</v>
      </c>
      <c r="AD615" s="646"/>
      <c r="AE615" s="647"/>
      <c r="AF615" s="648"/>
      <c r="AG615" s="646"/>
      <c r="AH615" s="647"/>
      <c r="AI615" s="647"/>
      <c r="AJ615" s="648"/>
      <c r="AK615" s="122"/>
    </row>
    <row r="616" spans="4:47" ht="15" customHeight="1" x14ac:dyDescent="0.3">
      <c r="E616" s="46" t="str">
        <f>IF(G612="","",IF(N616&gt;0,IF(N616&lt;=G612,"X",""),""))</f>
        <v/>
      </c>
      <c r="F616" s="317" t="str">
        <f>IF($F$27="","",$F$27)</f>
        <v>Education</v>
      </c>
      <c r="G616" s="646"/>
      <c r="H616" s="647"/>
      <c r="I616" s="648"/>
      <c r="J616" s="646"/>
      <c r="K616" s="647"/>
      <c r="L616" s="647"/>
      <c r="M616" s="648"/>
      <c r="N616" s="122"/>
      <c r="X616" s="159"/>
      <c r="AB616" s="46" t="str">
        <f>IF(AD612="","",IF(AK616&gt;0,IF(AK616&lt;=AD612,"X",""),""))</f>
        <v/>
      </c>
      <c r="AC616" s="317" t="str">
        <f>IF($F$27="","",$F$27)</f>
        <v>Education</v>
      </c>
      <c r="AD616" s="646"/>
      <c r="AE616" s="647"/>
      <c r="AF616" s="648"/>
      <c r="AG616" s="646"/>
      <c r="AH616" s="647"/>
      <c r="AI616" s="647"/>
      <c r="AJ616" s="648"/>
      <c r="AK616" s="122"/>
    </row>
    <row r="617" spans="4:47" ht="15" customHeight="1" x14ac:dyDescent="0.3">
      <c r="E617" s="46" t="str">
        <f>IF(G612="","",IF(N617&gt;0,IF(N617&lt;=G612,"X",""),""))</f>
        <v/>
      </c>
      <c r="F617" s="317" t="str">
        <f>IF($F$28="","",$F$28)</f>
        <v>Recreation</v>
      </c>
      <c r="G617" s="646"/>
      <c r="H617" s="647"/>
      <c r="I617" s="648"/>
      <c r="J617" s="646"/>
      <c r="K617" s="647"/>
      <c r="L617" s="647"/>
      <c r="M617" s="648"/>
      <c r="N617" s="122"/>
      <c r="X617" s="159"/>
      <c r="AB617" s="46" t="str">
        <f>IF(AD612="","",IF(AK617&gt;0,IF(AK617&lt;=AD612,"X",""),""))</f>
        <v/>
      </c>
      <c r="AC617" s="317" t="str">
        <f>IF($F$28="","",$F$28)</f>
        <v>Recreation</v>
      </c>
      <c r="AD617" s="646"/>
      <c r="AE617" s="647"/>
      <c r="AF617" s="648"/>
      <c r="AG617" s="646"/>
      <c r="AH617" s="647"/>
      <c r="AI617" s="647"/>
      <c r="AJ617" s="648"/>
      <c r="AK617" s="122"/>
    </row>
    <row r="618" spans="4:47" ht="15" customHeight="1" x14ac:dyDescent="0.3">
      <c r="E618" s="46" t="str">
        <f>IF(G612="","",IF(N618&gt;0,IF(N618&lt;=G612,"X",""),""))</f>
        <v/>
      </c>
      <c r="F618" s="317" t="str">
        <f>IF($F$29="","",$F$29)</f>
        <v>Health Services</v>
      </c>
      <c r="G618" s="646"/>
      <c r="H618" s="647"/>
      <c r="I618" s="648"/>
      <c r="J618" s="646"/>
      <c r="K618" s="647"/>
      <c r="L618" s="647"/>
      <c r="M618" s="648"/>
      <c r="N618" s="122"/>
      <c r="X618" s="159"/>
      <c r="AB618" s="46" t="str">
        <f>IF(AD612="","",IF(AK618&gt;0,IF(AK618&lt;=AD612,"X",""),""))</f>
        <v/>
      </c>
      <c r="AC618" s="317" t="str">
        <f>IF($F$29="","",$F$29)</f>
        <v>Health Services</v>
      </c>
      <c r="AD618" s="646"/>
      <c r="AE618" s="647"/>
      <c r="AF618" s="648"/>
      <c r="AG618" s="646"/>
      <c r="AH618" s="647"/>
      <c r="AI618" s="647"/>
      <c r="AJ618" s="648"/>
      <c r="AK618" s="122"/>
    </row>
    <row r="619" spans="4:47" ht="15" customHeight="1" x14ac:dyDescent="0.3">
      <c r="E619" s="46" t="str">
        <f>IF(G612="","",IF(N619&gt;0,IF(N619&lt;=G612,"X",""),""))</f>
        <v/>
      </c>
      <c r="F619" s="317" t="str">
        <f>IF($F$30="","",$F$30)</f>
        <v>Social Services</v>
      </c>
      <c r="G619" s="646"/>
      <c r="H619" s="647"/>
      <c r="I619" s="648"/>
      <c r="J619" s="646"/>
      <c r="K619" s="647"/>
      <c r="L619" s="647"/>
      <c r="M619" s="648"/>
      <c r="N619" s="122"/>
      <c r="X619" s="159"/>
      <c r="AB619" s="46" t="str">
        <f>IF(AD612="","",IF(AK619&gt;0,IF(AK619&lt;=AD612,"X",""),""))</f>
        <v/>
      </c>
      <c r="AC619" s="317" t="str">
        <f>IF($F$30="","",$F$30)</f>
        <v>Social Services</v>
      </c>
      <c r="AD619" s="646"/>
      <c r="AE619" s="647"/>
      <c r="AF619" s="648"/>
      <c r="AG619" s="646"/>
      <c r="AH619" s="647"/>
      <c r="AI619" s="647"/>
      <c r="AJ619" s="648"/>
      <c r="AK619" s="122"/>
    </row>
    <row r="620" spans="4:47" ht="15" customHeight="1" x14ac:dyDescent="0.3">
      <c r="E620" s="46" t="str">
        <f>IF(G612="","",IF(N620&gt;0,IF(N620&lt;=G612,"X",""),""))</f>
        <v/>
      </c>
      <c r="F620" s="317" t="str">
        <f>IF($F$31="","",$F$31)</f>
        <v/>
      </c>
      <c r="G620" s="646"/>
      <c r="H620" s="647"/>
      <c r="I620" s="648"/>
      <c r="J620" s="646"/>
      <c r="K620" s="647"/>
      <c r="L620" s="647"/>
      <c r="M620" s="648"/>
      <c r="N620" s="122"/>
      <c r="X620" s="159"/>
      <c r="AB620" s="46" t="str">
        <f>IF(AD612="","",IF(AK620&gt;0,IF(AK620&lt;=AD612,"X",""),""))</f>
        <v/>
      </c>
      <c r="AC620" s="317" t="str">
        <f>IF($F$31="","",$F$31)</f>
        <v/>
      </c>
      <c r="AD620" s="646"/>
      <c r="AE620" s="647"/>
      <c r="AF620" s="648"/>
      <c r="AG620" s="646"/>
      <c r="AH620" s="647"/>
      <c r="AI620" s="647"/>
      <c r="AJ620" s="648"/>
      <c r="AK620" s="122"/>
    </row>
    <row r="621" spans="4:47" ht="15" customHeight="1" x14ac:dyDescent="0.3">
      <c r="E621" s="46" t="str">
        <f>IF(G612="","",IF(N621&gt;0,IF(N621&lt;=G612,"X",""),""))</f>
        <v/>
      </c>
      <c r="F621" s="317" t="str">
        <f>IF($F$32="","",$F$32)</f>
        <v/>
      </c>
      <c r="G621" s="646"/>
      <c r="H621" s="647"/>
      <c r="I621" s="648"/>
      <c r="J621" s="646"/>
      <c r="K621" s="647"/>
      <c r="L621" s="647"/>
      <c r="M621" s="648"/>
      <c r="N621" s="122"/>
      <c r="X621" s="159"/>
      <c r="AB621" s="46" t="str">
        <f>IF(AD612="","",IF(AK621&gt;0,IF(AK621&lt;=AD612,"X",""),""))</f>
        <v/>
      </c>
      <c r="AC621" s="317" t="str">
        <f>IF($F$32="","",$F$32)</f>
        <v/>
      </c>
      <c r="AD621" s="646"/>
      <c r="AE621" s="647"/>
      <c r="AF621" s="648"/>
      <c r="AG621" s="646"/>
      <c r="AH621" s="647"/>
      <c r="AI621" s="647"/>
      <c r="AJ621" s="648"/>
      <c r="AK621" s="122"/>
    </row>
    <row r="622" spans="4:47" ht="15" customHeight="1" x14ac:dyDescent="0.3">
      <c r="E622" s="46" t="str">
        <f>IF(G612="","",IF(N622&gt;0,IF(N622&lt;=G612,"X",""),""))</f>
        <v/>
      </c>
      <c r="F622" s="317" t="str">
        <f>IF($F$33="","",$F$33)</f>
        <v/>
      </c>
      <c r="G622" s="646"/>
      <c r="H622" s="647"/>
      <c r="I622" s="648"/>
      <c r="J622" s="646"/>
      <c r="K622" s="647"/>
      <c r="L622" s="647"/>
      <c r="M622" s="648"/>
      <c r="N622" s="122"/>
      <c r="X622" s="159"/>
      <c r="AB622" s="46" t="str">
        <f>IF(AD612="","",IF(AK622&gt;0,IF(AK622&lt;=AD612,"X",""),""))</f>
        <v/>
      </c>
      <c r="AC622" s="317" t="str">
        <f>IF($F$33="","",$F$33)</f>
        <v/>
      </c>
      <c r="AD622" s="646"/>
      <c r="AE622" s="647"/>
      <c r="AF622" s="648"/>
      <c r="AG622" s="646"/>
      <c r="AH622" s="647"/>
      <c r="AI622" s="647"/>
      <c r="AJ622" s="648"/>
      <c r="AK622" s="122"/>
    </row>
    <row r="623" spans="4:47" ht="17.25" thickBot="1" x14ac:dyDescent="0.35">
      <c r="D623" s="40"/>
      <c r="E623" s="40"/>
      <c r="F623" s="40"/>
      <c r="G623" s="40"/>
      <c r="H623" s="40"/>
      <c r="I623" s="40"/>
      <c r="J623" s="40"/>
      <c r="K623" s="40"/>
      <c r="L623" s="40"/>
      <c r="M623" s="40"/>
      <c r="N623" s="40"/>
      <c r="X623" s="159"/>
      <c r="AA623" s="40"/>
      <c r="AB623" s="40"/>
      <c r="AC623" s="40"/>
      <c r="AD623" s="40"/>
      <c r="AE623" s="40"/>
      <c r="AF623" s="40"/>
      <c r="AG623" s="40"/>
      <c r="AH623" s="40"/>
      <c r="AI623" s="40"/>
      <c r="AJ623" s="40"/>
      <c r="AK623" s="40"/>
    </row>
    <row r="624" spans="4:47" x14ac:dyDescent="0.3">
      <c r="D624" s="645"/>
      <c r="E624" s="645"/>
      <c r="F624" s="645"/>
      <c r="G624" s="645"/>
      <c r="H624" s="645"/>
      <c r="I624" s="645"/>
      <c r="J624" s="645"/>
      <c r="K624" s="645"/>
      <c r="L624" s="645"/>
      <c r="M624" s="645"/>
      <c r="N624" s="645"/>
      <c r="X624" s="159"/>
      <c r="AA624" s="645"/>
      <c r="AB624" s="645"/>
      <c r="AC624" s="645"/>
      <c r="AD624" s="645"/>
      <c r="AE624" s="645"/>
      <c r="AF624" s="645"/>
      <c r="AG624" s="645"/>
      <c r="AH624" s="645"/>
      <c r="AI624" s="645"/>
      <c r="AJ624" s="645"/>
      <c r="AK624" s="645"/>
    </row>
    <row r="625" spans="4:47" x14ac:dyDescent="0.3">
      <c r="E625" s="35" t="s">
        <v>194</v>
      </c>
      <c r="F625" s="41">
        <f>F611+1</f>
        <v>43</v>
      </c>
      <c r="G625" s="35" t="s">
        <v>195</v>
      </c>
      <c r="H625" s="35"/>
      <c r="I625" s="35"/>
      <c r="J625" s="326" t="s">
        <v>457</v>
      </c>
      <c r="K625" s="324"/>
      <c r="X625" s="159"/>
      <c r="AB625" s="35" t="s">
        <v>194</v>
      </c>
      <c r="AC625" s="41">
        <f>AC611+1</f>
        <v>43</v>
      </c>
      <c r="AD625" s="35" t="s">
        <v>195</v>
      </c>
      <c r="AE625" s="35"/>
      <c r="AF625" s="35"/>
      <c r="AG625" s="326" t="s">
        <v>457</v>
      </c>
      <c r="AH625" s="324"/>
    </row>
    <row r="626" spans="4:47" x14ac:dyDescent="0.3">
      <c r="E626" s="35" t="s">
        <v>196</v>
      </c>
      <c r="F626" s="267"/>
      <c r="G626" s="43" t="str">
        <f>IF(F626=O$4,P$4,IF(F626=O$5,P$5,IF(F626=O$6,P$6,IF(F626=O$7,P$7,IF(F626=O$8,P$8,"")))))</f>
        <v/>
      </c>
      <c r="H626" s="43"/>
      <c r="I626" s="43"/>
      <c r="J626" s="326" t="s">
        <v>458</v>
      </c>
      <c r="K626" s="324"/>
      <c r="L626" s="44"/>
      <c r="M626" s="44"/>
      <c r="N626" s="44"/>
      <c r="O626" s="113">
        <f>IF(F626="",0,1)</f>
        <v>0</v>
      </c>
      <c r="P626" s="113">
        <f>IF(E629="",0,1)</f>
        <v>0</v>
      </c>
      <c r="Q626" s="113">
        <f>IF(E630="",0,1)</f>
        <v>0</v>
      </c>
      <c r="R626" s="113">
        <f>IF(E631="",0,1)</f>
        <v>0</v>
      </c>
      <c r="S626" s="113">
        <f>IF(E632="",0,1)</f>
        <v>0</v>
      </c>
      <c r="T626" s="113">
        <f>IF(E633="",0,1)</f>
        <v>0</v>
      </c>
      <c r="U626" s="113">
        <f>IF(E634="",0,1)</f>
        <v>0</v>
      </c>
      <c r="V626" s="113">
        <f>IF(E635="",0,1)</f>
        <v>0</v>
      </c>
      <c r="W626" s="113">
        <f>IF(E636="",0,1)</f>
        <v>0</v>
      </c>
      <c r="X626" s="159"/>
      <c r="AB626" s="35" t="s">
        <v>196</v>
      </c>
      <c r="AC626" s="267"/>
      <c r="AD626" s="43" t="str">
        <f>IF(AC626=AL$4,AM$4,IF(AC626=AL$5,AM$5,IF(AC626=AL$6,AM$6,IF(AC626=AL$7,AM$7,IF(AC626=AL$8,AM$8,"")))))</f>
        <v/>
      </c>
      <c r="AE626" s="43"/>
      <c r="AF626" s="43"/>
      <c r="AG626" s="326" t="s">
        <v>458</v>
      </c>
      <c r="AH626" s="324"/>
      <c r="AI626" s="44"/>
      <c r="AJ626" s="44"/>
      <c r="AK626" s="44"/>
      <c r="AL626" s="113">
        <f>IF(AC626="",0,1)</f>
        <v>0</v>
      </c>
      <c r="AM626" s="113">
        <f>IF(AB629="",0,1)</f>
        <v>0</v>
      </c>
      <c r="AN626" s="113">
        <f>IF(AB630="",0,1)</f>
        <v>0</v>
      </c>
      <c r="AO626" s="113">
        <f>IF(AB631="",0,1)</f>
        <v>0</v>
      </c>
      <c r="AP626" s="113">
        <f>IF(AB632="",0,1)</f>
        <v>0</v>
      </c>
      <c r="AQ626" s="113">
        <f>IF(AB633="",0,1)</f>
        <v>0</v>
      </c>
      <c r="AR626" s="113">
        <f>IF(AB634="",0,1)</f>
        <v>0</v>
      </c>
      <c r="AS626" s="113">
        <f>IF(AB635="",0,1)</f>
        <v>0</v>
      </c>
      <c r="AT626" s="113">
        <f>IF(AB636="",0,1)</f>
        <v>0</v>
      </c>
      <c r="AU626" s="113">
        <f>IF(AB636="",0,1)</f>
        <v>0</v>
      </c>
    </row>
    <row r="627" spans="4:47" x14ac:dyDescent="0.3">
      <c r="G627" s="82"/>
      <c r="H627" s="82"/>
      <c r="I627" s="82"/>
      <c r="J627" s="82"/>
      <c r="K627" s="82"/>
      <c r="L627" s="82"/>
      <c r="M627" s="82"/>
      <c r="N627" s="82"/>
      <c r="X627" s="159"/>
      <c r="AD627" s="318"/>
      <c r="AE627" s="318"/>
      <c r="AF627" s="318"/>
      <c r="AG627" s="318"/>
      <c r="AH627" s="318"/>
      <c r="AI627" s="318"/>
      <c r="AJ627" s="318"/>
      <c r="AK627" s="318"/>
    </row>
    <row r="628" spans="4:47" x14ac:dyDescent="0.3">
      <c r="F628" s="35" t="s">
        <v>197</v>
      </c>
      <c r="G628" s="35" t="s">
        <v>198</v>
      </c>
      <c r="H628" s="35"/>
      <c r="I628" s="35"/>
      <c r="J628" s="35" t="s">
        <v>199</v>
      </c>
      <c r="K628" s="35"/>
      <c r="L628" s="35"/>
      <c r="M628" s="35"/>
      <c r="N628" s="35" t="s">
        <v>200</v>
      </c>
      <c r="X628" s="159"/>
      <c r="AC628" s="35" t="s">
        <v>197</v>
      </c>
      <c r="AD628" s="35" t="s">
        <v>198</v>
      </c>
      <c r="AE628" s="35"/>
      <c r="AF628" s="35"/>
      <c r="AG628" s="35" t="s">
        <v>199</v>
      </c>
      <c r="AH628" s="35"/>
      <c r="AI628" s="35"/>
      <c r="AJ628" s="35"/>
      <c r="AK628" s="35" t="s">
        <v>200</v>
      </c>
    </row>
    <row r="629" spans="4:47" ht="15" customHeight="1" x14ac:dyDescent="0.3">
      <c r="E629" s="46" t="str">
        <f>IF(G626="","",IF(N629&gt;0,IF(N629&lt;=G626,"X",""),""))</f>
        <v/>
      </c>
      <c r="F629" s="317" t="str">
        <f>IF($F$26="","",$F$26)</f>
        <v>Grocery Stores</v>
      </c>
      <c r="G629" s="646"/>
      <c r="H629" s="647"/>
      <c r="I629" s="648"/>
      <c r="J629" s="646"/>
      <c r="K629" s="647"/>
      <c r="L629" s="647"/>
      <c r="M629" s="648"/>
      <c r="N629" s="122"/>
      <c r="X629" s="159"/>
      <c r="AB629" s="46" t="str">
        <f>IF(AD626="","",IF(AK629&gt;0,IF(AK629&lt;=AD626,"X",""),""))</f>
        <v/>
      </c>
      <c r="AC629" s="317" t="str">
        <f>IF($F$26="","",$F$26)</f>
        <v>Grocery Stores</v>
      </c>
      <c r="AD629" s="646"/>
      <c r="AE629" s="647"/>
      <c r="AF629" s="648"/>
      <c r="AG629" s="646"/>
      <c r="AH629" s="647"/>
      <c r="AI629" s="647"/>
      <c r="AJ629" s="648"/>
      <c r="AK629" s="122"/>
    </row>
    <row r="630" spans="4:47" ht="15" customHeight="1" x14ac:dyDescent="0.3">
      <c r="E630" s="46" t="str">
        <f>IF(G626="","",IF(N630&gt;0,IF(N630&lt;=G626,"X",""),""))</f>
        <v/>
      </c>
      <c r="F630" s="317" t="str">
        <f>IF($F$27="","",$F$27)</f>
        <v>Education</v>
      </c>
      <c r="G630" s="646"/>
      <c r="H630" s="647"/>
      <c r="I630" s="648"/>
      <c r="J630" s="646"/>
      <c r="K630" s="647"/>
      <c r="L630" s="647"/>
      <c r="M630" s="648"/>
      <c r="N630" s="122"/>
      <c r="X630" s="159"/>
      <c r="AB630" s="46" t="str">
        <f>IF(AD626="","",IF(AK630&gt;0,IF(AK630&lt;=AD626,"X",""),""))</f>
        <v/>
      </c>
      <c r="AC630" s="317" t="str">
        <f>IF($F$27="","",$F$27)</f>
        <v>Education</v>
      </c>
      <c r="AD630" s="646"/>
      <c r="AE630" s="647"/>
      <c r="AF630" s="648"/>
      <c r="AG630" s="646"/>
      <c r="AH630" s="647"/>
      <c r="AI630" s="647"/>
      <c r="AJ630" s="648"/>
      <c r="AK630" s="122"/>
    </row>
    <row r="631" spans="4:47" ht="15" customHeight="1" x14ac:dyDescent="0.3">
      <c r="E631" s="46" t="str">
        <f>IF(G626="","",IF(N631&gt;0,IF(N631&lt;=G626,"X",""),""))</f>
        <v/>
      </c>
      <c r="F631" s="317" t="str">
        <f>IF($F$28="","",$F$28)</f>
        <v>Recreation</v>
      </c>
      <c r="G631" s="646"/>
      <c r="H631" s="647"/>
      <c r="I631" s="648"/>
      <c r="J631" s="646"/>
      <c r="K631" s="647"/>
      <c r="L631" s="647"/>
      <c r="M631" s="648"/>
      <c r="N631" s="122"/>
      <c r="X631" s="159"/>
      <c r="AB631" s="46" t="str">
        <f>IF(AD626="","",IF(AK631&gt;0,IF(AK631&lt;=AD626,"X",""),""))</f>
        <v/>
      </c>
      <c r="AC631" s="317" t="str">
        <f>IF($F$28="","",$F$28)</f>
        <v>Recreation</v>
      </c>
      <c r="AD631" s="646"/>
      <c r="AE631" s="647"/>
      <c r="AF631" s="648"/>
      <c r="AG631" s="646"/>
      <c r="AH631" s="647"/>
      <c r="AI631" s="647"/>
      <c r="AJ631" s="648"/>
      <c r="AK631" s="122"/>
    </row>
    <row r="632" spans="4:47" ht="15" customHeight="1" x14ac:dyDescent="0.3">
      <c r="E632" s="46" t="str">
        <f>IF(G626="","",IF(N632&gt;0,IF(N632&lt;=G626,"X",""),""))</f>
        <v/>
      </c>
      <c r="F632" s="317" t="str">
        <f>IF($F$29="","",$F$29)</f>
        <v>Health Services</v>
      </c>
      <c r="G632" s="646"/>
      <c r="H632" s="647"/>
      <c r="I632" s="648"/>
      <c r="J632" s="646"/>
      <c r="K632" s="647"/>
      <c r="L632" s="647"/>
      <c r="M632" s="648"/>
      <c r="N632" s="122"/>
      <c r="X632" s="159"/>
      <c r="AB632" s="46" t="str">
        <f>IF(AD626="","",IF(AK632&gt;0,IF(AK632&lt;=AD626,"X",""),""))</f>
        <v/>
      </c>
      <c r="AC632" s="317" t="str">
        <f>IF($F$29="","",$F$29)</f>
        <v>Health Services</v>
      </c>
      <c r="AD632" s="646"/>
      <c r="AE632" s="647"/>
      <c r="AF632" s="648"/>
      <c r="AG632" s="646"/>
      <c r="AH632" s="647"/>
      <c r="AI632" s="647"/>
      <c r="AJ632" s="648"/>
      <c r="AK632" s="122"/>
    </row>
    <row r="633" spans="4:47" ht="15" customHeight="1" x14ac:dyDescent="0.3">
      <c r="E633" s="46" t="str">
        <f>IF(G626="","",IF(N633&gt;0,IF(N633&lt;=G626,"X",""),""))</f>
        <v/>
      </c>
      <c r="F633" s="317" t="str">
        <f>IF($F$30="","",$F$30)</f>
        <v>Social Services</v>
      </c>
      <c r="G633" s="646"/>
      <c r="H633" s="647"/>
      <c r="I633" s="648"/>
      <c r="J633" s="646"/>
      <c r="K633" s="647"/>
      <c r="L633" s="647"/>
      <c r="M633" s="648"/>
      <c r="N633" s="122"/>
      <c r="X633" s="159"/>
      <c r="AB633" s="46" t="str">
        <f>IF(AD626="","",IF(AK633&gt;0,IF(AK633&lt;=AD626,"X",""),""))</f>
        <v/>
      </c>
      <c r="AC633" s="317" t="str">
        <f>IF($F$30="","",$F$30)</f>
        <v>Social Services</v>
      </c>
      <c r="AD633" s="646"/>
      <c r="AE633" s="647"/>
      <c r="AF633" s="648"/>
      <c r="AG633" s="646"/>
      <c r="AH633" s="647"/>
      <c r="AI633" s="647"/>
      <c r="AJ633" s="648"/>
      <c r="AK633" s="122"/>
    </row>
    <row r="634" spans="4:47" ht="15" customHeight="1" x14ac:dyDescent="0.3">
      <c r="E634" s="46" t="str">
        <f>IF(G626="","",IF(N634&gt;0,IF(N634&lt;=G626,"X",""),""))</f>
        <v/>
      </c>
      <c r="F634" s="317" t="str">
        <f>IF($F$31="","",$F$31)</f>
        <v/>
      </c>
      <c r="G634" s="646"/>
      <c r="H634" s="647"/>
      <c r="I634" s="648"/>
      <c r="J634" s="646"/>
      <c r="K634" s="647"/>
      <c r="L634" s="647"/>
      <c r="M634" s="648"/>
      <c r="N634" s="122"/>
      <c r="X634" s="159"/>
      <c r="AB634" s="46" t="str">
        <f>IF(AD626="","",IF(AK634&gt;0,IF(AK634&lt;=AD626,"X",""),""))</f>
        <v/>
      </c>
      <c r="AC634" s="317" t="str">
        <f>IF($F$31="","",$F$31)</f>
        <v/>
      </c>
      <c r="AD634" s="646"/>
      <c r="AE634" s="647"/>
      <c r="AF634" s="648"/>
      <c r="AG634" s="646"/>
      <c r="AH634" s="647"/>
      <c r="AI634" s="647"/>
      <c r="AJ634" s="648"/>
      <c r="AK634" s="122"/>
    </row>
    <row r="635" spans="4:47" ht="15" customHeight="1" x14ac:dyDescent="0.3">
      <c r="E635" s="46" t="str">
        <f>IF(G626="","",IF(N635&gt;0,IF(N635&lt;=G626,"X",""),""))</f>
        <v/>
      </c>
      <c r="F635" s="317" t="str">
        <f>IF($F$32="","",$F$32)</f>
        <v/>
      </c>
      <c r="G635" s="646"/>
      <c r="H635" s="647"/>
      <c r="I635" s="648"/>
      <c r="J635" s="646"/>
      <c r="K635" s="647"/>
      <c r="L635" s="647"/>
      <c r="M635" s="648"/>
      <c r="N635" s="122"/>
      <c r="X635" s="159"/>
      <c r="AB635" s="46" t="str">
        <f>IF(AD626="","",IF(AK635&gt;0,IF(AK635&lt;=AD626,"X",""),""))</f>
        <v/>
      </c>
      <c r="AC635" s="317" t="str">
        <f>IF($F$32="","",$F$32)</f>
        <v/>
      </c>
      <c r="AD635" s="646"/>
      <c r="AE635" s="647"/>
      <c r="AF635" s="648"/>
      <c r="AG635" s="646"/>
      <c r="AH635" s="647"/>
      <c r="AI635" s="647"/>
      <c r="AJ635" s="648"/>
      <c r="AK635" s="122"/>
    </row>
    <row r="636" spans="4:47" ht="15" customHeight="1" x14ac:dyDescent="0.3">
      <c r="E636" s="46" t="str">
        <f>IF(G626="","",IF(N636&gt;0,IF(N636&lt;=G626,"X",""),""))</f>
        <v/>
      </c>
      <c r="F636" s="317" t="str">
        <f>IF($F$33="","",$F$33)</f>
        <v/>
      </c>
      <c r="G636" s="646"/>
      <c r="H636" s="647"/>
      <c r="I636" s="648"/>
      <c r="J636" s="646"/>
      <c r="K636" s="647"/>
      <c r="L636" s="647"/>
      <c r="M636" s="648"/>
      <c r="N636" s="122"/>
      <c r="X636" s="159"/>
      <c r="AB636" s="46" t="str">
        <f>IF(AD626="","",IF(AK636&gt;0,IF(AK636&lt;=AD626,"X",""),""))</f>
        <v/>
      </c>
      <c r="AC636" s="317" t="str">
        <f>IF($F$33="","",$F$33)</f>
        <v/>
      </c>
      <c r="AD636" s="646"/>
      <c r="AE636" s="647"/>
      <c r="AF636" s="648"/>
      <c r="AG636" s="646"/>
      <c r="AH636" s="647"/>
      <c r="AI636" s="647"/>
      <c r="AJ636" s="648"/>
      <c r="AK636" s="122"/>
    </row>
    <row r="637" spans="4:47" ht="17.25" thickBot="1" x14ac:dyDescent="0.35">
      <c r="D637" s="40"/>
      <c r="E637" s="40"/>
      <c r="F637" s="40"/>
      <c r="G637" s="40"/>
      <c r="H637" s="40"/>
      <c r="I637" s="40"/>
      <c r="J637" s="40"/>
      <c r="K637" s="40"/>
      <c r="L637" s="40"/>
      <c r="M637" s="40"/>
      <c r="N637" s="40"/>
      <c r="X637" s="159"/>
      <c r="AA637" s="40"/>
      <c r="AB637" s="40"/>
      <c r="AC637" s="40"/>
      <c r="AD637" s="40"/>
      <c r="AE637" s="40"/>
      <c r="AF637" s="40"/>
      <c r="AG637" s="40"/>
      <c r="AH637" s="40"/>
      <c r="AI637" s="40"/>
      <c r="AJ637" s="40"/>
      <c r="AK637" s="40"/>
    </row>
    <row r="638" spans="4:47" x14ac:dyDescent="0.3">
      <c r="D638" s="645"/>
      <c r="E638" s="645"/>
      <c r="F638" s="645"/>
      <c r="G638" s="645"/>
      <c r="H638" s="645"/>
      <c r="I638" s="645"/>
      <c r="J638" s="645"/>
      <c r="K638" s="645"/>
      <c r="L638" s="645"/>
      <c r="M638" s="645"/>
      <c r="N638" s="645"/>
      <c r="X638" s="159"/>
      <c r="AA638" s="645"/>
      <c r="AB638" s="645"/>
      <c r="AC638" s="645"/>
      <c r="AD638" s="645"/>
      <c r="AE638" s="645"/>
      <c r="AF638" s="645"/>
      <c r="AG638" s="645"/>
      <c r="AH638" s="645"/>
      <c r="AI638" s="645"/>
      <c r="AJ638" s="645"/>
      <c r="AK638" s="645"/>
    </row>
    <row r="639" spans="4:47" x14ac:dyDescent="0.3">
      <c r="E639" s="35" t="s">
        <v>194</v>
      </c>
      <c r="F639" s="41">
        <f>F625+1</f>
        <v>44</v>
      </c>
      <c r="G639" s="35" t="s">
        <v>195</v>
      </c>
      <c r="H639" s="35"/>
      <c r="I639" s="35"/>
      <c r="J639" s="326" t="s">
        <v>457</v>
      </c>
      <c r="K639" s="324"/>
      <c r="X639" s="159"/>
      <c r="AB639" s="35" t="s">
        <v>194</v>
      </c>
      <c r="AC639" s="41">
        <f>AC625+1</f>
        <v>44</v>
      </c>
      <c r="AD639" s="35" t="s">
        <v>195</v>
      </c>
      <c r="AE639" s="35"/>
      <c r="AF639" s="35"/>
      <c r="AG639" s="326" t="s">
        <v>457</v>
      </c>
      <c r="AH639" s="324"/>
    </row>
    <row r="640" spans="4:47" x14ac:dyDescent="0.3">
      <c r="E640" s="35" t="s">
        <v>196</v>
      </c>
      <c r="F640" s="267"/>
      <c r="G640" s="43" t="str">
        <f>IF(F640=O$4,P$4,IF(F640=O$5,P$5,IF(F640=O$6,P$6,IF(F640=O$7,P$7,IF(F640=O$8,P$8,"")))))</f>
        <v/>
      </c>
      <c r="H640" s="43"/>
      <c r="I640" s="43"/>
      <c r="J640" s="326" t="s">
        <v>458</v>
      </c>
      <c r="K640" s="324"/>
      <c r="L640" s="44"/>
      <c r="M640" s="44"/>
      <c r="N640" s="44"/>
      <c r="O640" s="113">
        <f>IF(F640="",0,1)</f>
        <v>0</v>
      </c>
      <c r="P640" s="113">
        <f>IF(E643="",0,1)</f>
        <v>0</v>
      </c>
      <c r="Q640" s="113">
        <f>IF(E644="",0,1)</f>
        <v>0</v>
      </c>
      <c r="R640" s="113">
        <f>IF(E645="",0,1)</f>
        <v>0</v>
      </c>
      <c r="S640" s="113">
        <f>IF(E646="",0,1)</f>
        <v>0</v>
      </c>
      <c r="T640" s="113">
        <f>IF(E647="",0,1)</f>
        <v>0</v>
      </c>
      <c r="U640" s="113">
        <f>IF(E648="",0,1)</f>
        <v>0</v>
      </c>
      <c r="V640" s="113">
        <f>IF(E649="",0,1)</f>
        <v>0</v>
      </c>
      <c r="W640" s="113">
        <f>IF(E650="",0,1)</f>
        <v>0</v>
      </c>
      <c r="X640" s="159"/>
      <c r="AB640" s="35" t="s">
        <v>196</v>
      </c>
      <c r="AC640" s="267"/>
      <c r="AD640" s="43" t="str">
        <f>IF(AC640=AL$4,AM$4,IF(AC640=AL$5,AM$5,IF(AC640=AL$6,AM$6,IF(AC640=AL$7,AM$7,IF(AC640=AL$8,AM$8,"")))))</f>
        <v/>
      </c>
      <c r="AE640" s="43"/>
      <c r="AF640" s="43"/>
      <c r="AG640" s="326" t="s">
        <v>458</v>
      </c>
      <c r="AH640" s="324"/>
      <c r="AI640" s="44"/>
      <c r="AJ640" s="44"/>
      <c r="AK640" s="44"/>
      <c r="AL640" s="113">
        <f>IF(AC640="",0,1)</f>
        <v>0</v>
      </c>
      <c r="AM640" s="113">
        <f>IF(AB643="",0,1)</f>
        <v>0</v>
      </c>
      <c r="AN640" s="113">
        <f>IF(AB644="",0,1)</f>
        <v>0</v>
      </c>
      <c r="AO640" s="113">
        <f>IF(AB645="",0,1)</f>
        <v>0</v>
      </c>
      <c r="AP640" s="113">
        <f>IF(AB646="",0,1)</f>
        <v>0</v>
      </c>
      <c r="AQ640" s="113">
        <f>IF(AB647="",0,1)</f>
        <v>0</v>
      </c>
      <c r="AR640" s="113">
        <f>IF(AB648="",0,1)</f>
        <v>0</v>
      </c>
      <c r="AS640" s="113">
        <f>IF(AB649="",0,1)</f>
        <v>0</v>
      </c>
      <c r="AT640" s="113">
        <f>IF(AB650="",0,1)</f>
        <v>0</v>
      </c>
      <c r="AU640" s="113">
        <f>IF(AB650="",0,1)</f>
        <v>0</v>
      </c>
    </row>
    <row r="641" spans="4:47" x14ac:dyDescent="0.3">
      <c r="G641" s="82"/>
      <c r="H641" s="82"/>
      <c r="I641" s="82"/>
      <c r="J641" s="82"/>
      <c r="K641" s="82"/>
      <c r="L641" s="82"/>
      <c r="M641" s="82"/>
      <c r="N641" s="82"/>
      <c r="X641" s="159"/>
      <c r="AD641" s="318"/>
      <c r="AE641" s="318"/>
      <c r="AF641" s="318"/>
      <c r="AG641" s="318"/>
      <c r="AH641" s="318"/>
      <c r="AI641" s="318"/>
      <c r="AJ641" s="318"/>
      <c r="AK641" s="318"/>
    </row>
    <row r="642" spans="4:47" x14ac:dyDescent="0.3">
      <c r="F642" s="35" t="s">
        <v>197</v>
      </c>
      <c r="G642" s="35" t="s">
        <v>198</v>
      </c>
      <c r="H642" s="35"/>
      <c r="I642" s="35"/>
      <c r="J642" s="35" t="s">
        <v>199</v>
      </c>
      <c r="K642" s="35"/>
      <c r="L642" s="35"/>
      <c r="M642" s="35"/>
      <c r="N642" s="35" t="s">
        <v>200</v>
      </c>
      <c r="X642" s="159"/>
      <c r="AC642" s="35" t="s">
        <v>197</v>
      </c>
      <c r="AD642" s="35" t="s">
        <v>198</v>
      </c>
      <c r="AE642" s="35"/>
      <c r="AF642" s="35"/>
      <c r="AG642" s="35" t="s">
        <v>199</v>
      </c>
      <c r="AH642" s="35"/>
      <c r="AI642" s="35"/>
      <c r="AJ642" s="35"/>
      <c r="AK642" s="35" t="s">
        <v>200</v>
      </c>
    </row>
    <row r="643" spans="4:47" ht="15" customHeight="1" x14ac:dyDescent="0.3">
      <c r="E643" s="46" t="str">
        <f>IF(G640="","",IF(N643&gt;0,IF(N643&lt;=G640,"X",""),""))</f>
        <v/>
      </c>
      <c r="F643" s="317" t="str">
        <f>IF($F$26="","",$F$26)</f>
        <v>Grocery Stores</v>
      </c>
      <c r="G643" s="646"/>
      <c r="H643" s="647"/>
      <c r="I643" s="648"/>
      <c r="J643" s="646"/>
      <c r="K643" s="647"/>
      <c r="L643" s="647"/>
      <c r="M643" s="648"/>
      <c r="N643" s="122"/>
      <c r="X643" s="159"/>
      <c r="AB643" s="46" t="str">
        <f>IF(AD640="","",IF(AK643&gt;0,IF(AK643&lt;=AD640,"X",""),""))</f>
        <v/>
      </c>
      <c r="AC643" s="317" t="str">
        <f>IF($F$26="","",$F$26)</f>
        <v>Grocery Stores</v>
      </c>
      <c r="AD643" s="646"/>
      <c r="AE643" s="647"/>
      <c r="AF643" s="648"/>
      <c r="AG643" s="646"/>
      <c r="AH643" s="647"/>
      <c r="AI643" s="647"/>
      <c r="AJ643" s="648"/>
      <c r="AK643" s="122"/>
    </row>
    <row r="644" spans="4:47" ht="15" customHeight="1" x14ac:dyDescent="0.3">
      <c r="E644" s="46" t="str">
        <f>IF(G640="","",IF(N644&gt;0,IF(N644&lt;=G640,"X",""),""))</f>
        <v/>
      </c>
      <c r="F644" s="317" t="str">
        <f>IF($F$27="","",$F$27)</f>
        <v>Education</v>
      </c>
      <c r="G644" s="646"/>
      <c r="H644" s="647"/>
      <c r="I644" s="648"/>
      <c r="J644" s="646"/>
      <c r="K644" s="647"/>
      <c r="L644" s="647"/>
      <c r="M644" s="648"/>
      <c r="N644" s="122"/>
      <c r="X644" s="159"/>
      <c r="AB644" s="46" t="str">
        <f>IF(AD640="","",IF(AK644&gt;0,IF(AK644&lt;=AD640,"X",""),""))</f>
        <v/>
      </c>
      <c r="AC644" s="317" t="str">
        <f>IF($F$27="","",$F$27)</f>
        <v>Education</v>
      </c>
      <c r="AD644" s="646"/>
      <c r="AE644" s="647"/>
      <c r="AF644" s="648"/>
      <c r="AG644" s="646"/>
      <c r="AH644" s="647"/>
      <c r="AI644" s="647"/>
      <c r="AJ644" s="648"/>
      <c r="AK644" s="122"/>
    </row>
    <row r="645" spans="4:47" ht="15" customHeight="1" x14ac:dyDescent="0.3">
      <c r="E645" s="46" t="str">
        <f>IF(G640="","",IF(N645&gt;0,IF(N645&lt;=G640,"X",""),""))</f>
        <v/>
      </c>
      <c r="F645" s="317" t="str">
        <f>IF($F$28="","",$F$28)</f>
        <v>Recreation</v>
      </c>
      <c r="G645" s="646"/>
      <c r="H645" s="647"/>
      <c r="I645" s="648"/>
      <c r="J645" s="646"/>
      <c r="K645" s="647"/>
      <c r="L645" s="647"/>
      <c r="M645" s="648"/>
      <c r="N645" s="122"/>
      <c r="X645" s="159"/>
      <c r="AB645" s="46" t="str">
        <f>IF(AD640="","",IF(AK645&gt;0,IF(AK645&lt;=AD640,"X",""),""))</f>
        <v/>
      </c>
      <c r="AC645" s="317" t="str">
        <f>IF($F$28="","",$F$28)</f>
        <v>Recreation</v>
      </c>
      <c r="AD645" s="646"/>
      <c r="AE645" s="647"/>
      <c r="AF645" s="648"/>
      <c r="AG645" s="646"/>
      <c r="AH645" s="647"/>
      <c r="AI645" s="647"/>
      <c r="AJ645" s="648"/>
      <c r="AK645" s="122"/>
    </row>
    <row r="646" spans="4:47" ht="15" customHeight="1" x14ac:dyDescent="0.3">
      <c r="E646" s="46" t="str">
        <f>IF(G640="","",IF(N646&gt;0,IF(N646&lt;=G640,"X",""),""))</f>
        <v/>
      </c>
      <c r="F646" s="317" t="str">
        <f>IF($F$29="","",$F$29)</f>
        <v>Health Services</v>
      </c>
      <c r="G646" s="646"/>
      <c r="H646" s="647"/>
      <c r="I646" s="648"/>
      <c r="J646" s="646"/>
      <c r="K646" s="647"/>
      <c r="L646" s="647"/>
      <c r="M646" s="648"/>
      <c r="N646" s="122"/>
      <c r="X646" s="159"/>
      <c r="AB646" s="46" t="str">
        <f>IF(AD640="","",IF(AK646&gt;0,IF(AK646&lt;=AD640,"X",""),""))</f>
        <v/>
      </c>
      <c r="AC646" s="317" t="str">
        <f>IF($F$29="","",$F$29)</f>
        <v>Health Services</v>
      </c>
      <c r="AD646" s="646"/>
      <c r="AE646" s="647"/>
      <c r="AF646" s="648"/>
      <c r="AG646" s="646"/>
      <c r="AH646" s="647"/>
      <c r="AI646" s="647"/>
      <c r="AJ646" s="648"/>
      <c r="AK646" s="122"/>
    </row>
    <row r="647" spans="4:47" ht="15" customHeight="1" x14ac:dyDescent="0.3">
      <c r="E647" s="46" t="str">
        <f>IF(G640="","",IF(N647&gt;0,IF(N647&lt;=G640,"X",""),""))</f>
        <v/>
      </c>
      <c r="F647" s="317" t="str">
        <f>IF($F$30="","",$F$30)</f>
        <v>Social Services</v>
      </c>
      <c r="G647" s="646"/>
      <c r="H647" s="647"/>
      <c r="I647" s="648"/>
      <c r="J647" s="646"/>
      <c r="K647" s="647"/>
      <c r="L647" s="647"/>
      <c r="M647" s="648"/>
      <c r="N647" s="122"/>
      <c r="X647" s="159"/>
      <c r="AB647" s="46" t="str">
        <f>IF(AD640="","",IF(AK647&gt;0,IF(AK647&lt;=AD640,"X",""),""))</f>
        <v/>
      </c>
      <c r="AC647" s="317" t="str">
        <f>IF($F$30="","",$F$30)</f>
        <v>Social Services</v>
      </c>
      <c r="AD647" s="646"/>
      <c r="AE647" s="647"/>
      <c r="AF647" s="648"/>
      <c r="AG647" s="646"/>
      <c r="AH647" s="647"/>
      <c r="AI647" s="647"/>
      <c r="AJ647" s="648"/>
      <c r="AK647" s="122"/>
    </row>
    <row r="648" spans="4:47" ht="15" customHeight="1" x14ac:dyDescent="0.3">
      <c r="E648" s="46" t="str">
        <f>IF(G640="","",IF(N648&gt;0,IF(N648&lt;=G640,"X",""),""))</f>
        <v/>
      </c>
      <c r="F648" s="317" t="str">
        <f>IF($F$31="","",$F$31)</f>
        <v/>
      </c>
      <c r="G648" s="646"/>
      <c r="H648" s="647"/>
      <c r="I648" s="648"/>
      <c r="J648" s="646"/>
      <c r="K648" s="647"/>
      <c r="L648" s="647"/>
      <c r="M648" s="648"/>
      <c r="N648" s="122"/>
      <c r="X648" s="159"/>
      <c r="AB648" s="46" t="str">
        <f>IF(AD640="","",IF(AK648&gt;0,IF(AK648&lt;=AD640,"X",""),""))</f>
        <v/>
      </c>
      <c r="AC648" s="317" t="str">
        <f>IF($F$31="","",$F$31)</f>
        <v/>
      </c>
      <c r="AD648" s="646"/>
      <c r="AE648" s="647"/>
      <c r="AF648" s="648"/>
      <c r="AG648" s="646"/>
      <c r="AH648" s="647"/>
      <c r="AI648" s="647"/>
      <c r="AJ648" s="648"/>
      <c r="AK648" s="122"/>
    </row>
    <row r="649" spans="4:47" ht="15" customHeight="1" x14ac:dyDescent="0.3">
      <c r="E649" s="46" t="str">
        <f>IF(G640="","",IF(N649&gt;0,IF(N649&lt;=G640,"X",""),""))</f>
        <v/>
      </c>
      <c r="F649" s="317" t="str">
        <f>IF($F$32="","",$F$32)</f>
        <v/>
      </c>
      <c r="G649" s="646"/>
      <c r="H649" s="647"/>
      <c r="I649" s="648"/>
      <c r="J649" s="646"/>
      <c r="K649" s="647"/>
      <c r="L649" s="647"/>
      <c r="M649" s="648"/>
      <c r="N649" s="122"/>
      <c r="X649" s="159"/>
      <c r="AB649" s="46" t="str">
        <f>IF(AD640="","",IF(AK649&gt;0,IF(AK649&lt;=AD640,"X",""),""))</f>
        <v/>
      </c>
      <c r="AC649" s="317" t="str">
        <f>IF($F$32="","",$F$32)</f>
        <v/>
      </c>
      <c r="AD649" s="646"/>
      <c r="AE649" s="647"/>
      <c r="AF649" s="648"/>
      <c r="AG649" s="646"/>
      <c r="AH649" s="647"/>
      <c r="AI649" s="647"/>
      <c r="AJ649" s="648"/>
      <c r="AK649" s="122"/>
    </row>
    <row r="650" spans="4:47" ht="15" customHeight="1" x14ac:dyDescent="0.3">
      <c r="E650" s="46" t="str">
        <f>IF(G640="","",IF(N650&gt;0,IF(N650&lt;=G640,"X",""),""))</f>
        <v/>
      </c>
      <c r="F650" s="317" t="str">
        <f>IF($F$33="","",$F$33)</f>
        <v/>
      </c>
      <c r="G650" s="646"/>
      <c r="H650" s="647"/>
      <c r="I650" s="648"/>
      <c r="J650" s="646"/>
      <c r="K650" s="647"/>
      <c r="L650" s="647"/>
      <c r="M650" s="648"/>
      <c r="N650" s="122"/>
      <c r="X650" s="159"/>
      <c r="AB650" s="46" t="str">
        <f>IF(AD640="","",IF(AK650&gt;0,IF(AK650&lt;=AD640,"X",""),""))</f>
        <v/>
      </c>
      <c r="AC650" s="317" t="str">
        <f>IF($F$33="","",$F$33)</f>
        <v/>
      </c>
      <c r="AD650" s="646"/>
      <c r="AE650" s="647"/>
      <c r="AF650" s="648"/>
      <c r="AG650" s="646"/>
      <c r="AH650" s="647"/>
      <c r="AI650" s="647"/>
      <c r="AJ650" s="648"/>
      <c r="AK650" s="122"/>
    </row>
    <row r="651" spans="4:47" ht="17.25" thickBot="1" x14ac:dyDescent="0.35">
      <c r="D651" s="40"/>
      <c r="E651" s="40"/>
      <c r="F651" s="40"/>
      <c r="G651" s="40"/>
      <c r="H651" s="40"/>
      <c r="I651" s="40"/>
      <c r="J651" s="40"/>
      <c r="K651" s="40"/>
      <c r="L651" s="40"/>
      <c r="M651" s="40"/>
      <c r="N651" s="40"/>
      <c r="X651" s="159"/>
      <c r="AA651" s="40"/>
      <c r="AB651" s="40"/>
      <c r="AC651" s="40"/>
      <c r="AD651" s="40"/>
      <c r="AE651" s="40"/>
      <c r="AF651" s="40"/>
      <c r="AG651" s="40"/>
      <c r="AH651" s="40"/>
      <c r="AI651" s="40"/>
      <c r="AJ651" s="40"/>
      <c r="AK651" s="40"/>
    </row>
    <row r="652" spans="4:47" x14ac:dyDescent="0.3">
      <c r="D652" s="645"/>
      <c r="E652" s="645"/>
      <c r="F652" s="645"/>
      <c r="G652" s="645"/>
      <c r="H652" s="645"/>
      <c r="I652" s="645"/>
      <c r="J652" s="645"/>
      <c r="K652" s="645"/>
      <c r="L652" s="645"/>
      <c r="M652" s="645"/>
      <c r="N652" s="645"/>
      <c r="X652" s="159"/>
      <c r="AA652" s="645"/>
      <c r="AB652" s="645"/>
      <c r="AC652" s="645"/>
      <c r="AD652" s="645"/>
      <c r="AE652" s="645"/>
      <c r="AF652" s="645"/>
      <c r="AG652" s="645"/>
      <c r="AH652" s="645"/>
      <c r="AI652" s="645"/>
      <c r="AJ652" s="645"/>
      <c r="AK652" s="645"/>
    </row>
    <row r="653" spans="4:47" x14ac:dyDescent="0.3">
      <c r="E653" s="35" t="s">
        <v>194</v>
      </c>
      <c r="F653" s="41">
        <f>F639+1</f>
        <v>45</v>
      </c>
      <c r="G653" s="35" t="s">
        <v>195</v>
      </c>
      <c r="H653" s="35"/>
      <c r="I653" s="35"/>
      <c r="J653" s="326" t="s">
        <v>457</v>
      </c>
      <c r="K653" s="324"/>
      <c r="X653" s="159"/>
      <c r="AB653" s="35" t="s">
        <v>194</v>
      </c>
      <c r="AC653" s="41">
        <f>AC639+1</f>
        <v>45</v>
      </c>
      <c r="AD653" s="35" t="s">
        <v>195</v>
      </c>
      <c r="AE653" s="35"/>
      <c r="AF653" s="35"/>
      <c r="AG653" s="326" t="s">
        <v>457</v>
      </c>
      <c r="AH653" s="324"/>
    </row>
    <row r="654" spans="4:47" x14ac:dyDescent="0.3">
      <c r="E654" s="35" t="s">
        <v>196</v>
      </c>
      <c r="F654" s="267"/>
      <c r="G654" s="43" t="str">
        <f>IF(F654=O$4,P$4,IF(F654=O$5,P$5,IF(F654=O$6,P$6,IF(F654=O$7,P$7,IF(F654=O$8,P$8,"")))))</f>
        <v/>
      </c>
      <c r="H654" s="43"/>
      <c r="I654" s="43"/>
      <c r="J654" s="326" t="s">
        <v>458</v>
      </c>
      <c r="K654" s="324"/>
      <c r="L654" s="44"/>
      <c r="M654" s="44"/>
      <c r="N654" s="44"/>
      <c r="O654" s="113">
        <f>IF(F654="",0,1)</f>
        <v>0</v>
      </c>
      <c r="P654" s="113">
        <f>IF(E657="",0,1)</f>
        <v>0</v>
      </c>
      <c r="Q654" s="113">
        <f>IF(E658="",0,1)</f>
        <v>0</v>
      </c>
      <c r="R654" s="113">
        <f>IF(E659="",0,1)</f>
        <v>0</v>
      </c>
      <c r="S654" s="113">
        <f>IF(E660="",0,1)</f>
        <v>0</v>
      </c>
      <c r="T654" s="113">
        <f>IF(E661="",0,1)</f>
        <v>0</v>
      </c>
      <c r="U654" s="113">
        <f>IF(E662="",0,1)</f>
        <v>0</v>
      </c>
      <c r="V654" s="113">
        <f>IF(E663="",0,1)</f>
        <v>0</v>
      </c>
      <c r="W654" s="113">
        <f>IF(E664="",0,1)</f>
        <v>0</v>
      </c>
      <c r="X654" s="159"/>
      <c r="AB654" s="35" t="s">
        <v>196</v>
      </c>
      <c r="AC654" s="267"/>
      <c r="AD654" s="43" t="str">
        <f>IF(AC654=AL$4,AM$4,IF(AC654=AL$5,AM$5,IF(AC654=AL$6,AM$6,IF(AC654=AL$7,AM$7,IF(AC654=AL$8,AM$8,"")))))</f>
        <v/>
      </c>
      <c r="AE654" s="43"/>
      <c r="AF654" s="43"/>
      <c r="AG654" s="326" t="s">
        <v>458</v>
      </c>
      <c r="AH654" s="324"/>
      <c r="AI654" s="44"/>
      <c r="AJ654" s="44"/>
      <c r="AK654" s="44"/>
      <c r="AL654" s="113">
        <f>IF(AC654="",0,1)</f>
        <v>0</v>
      </c>
      <c r="AM654" s="113">
        <f>IF(AB657="",0,1)</f>
        <v>0</v>
      </c>
      <c r="AN654" s="113">
        <f>IF(AB658="",0,1)</f>
        <v>0</v>
      </c>
      <c r="AO654" s="113">
        <f>IF(AB659="",0,1)</f>
        <v>0</v>
      </c>
      <c r="AP654" s="113">
        <f>IF(AB660="",0,1)</f>
        <v>0</v>
      </c>
      <c r="AQ654" s="113">
        <f>IF(AB661="",0,1)</f>
        <v>0</v>
      </c>
      <c r="AR654" s="113">
        <f>IF(AB662="",0,1)</f>
        <v>0</v>
      </c>
      <c r="AS654" s="113">
        <f>IF(AB663="",0,1)</f>
        <v>0</v>
      </c>
      <c r="AT654" s="113">
        <f>IF(AB664="",0,1)</f>
        <v>0</v>
      </c>
      <c r="AU654" s="113">
        <f>IF(AB664="",0,1)</f>
        <v>0</v>
      </c>
    </row>
    <row r="655" spans="4:47" x14ac:dyDescent="0.3">
      <c r="G655" s="82"/>
      <c r="H655" s="82"/>
      <c r="I655" s="82"/>
      <c r="J655" s="82"/>
      <c r="K655" s="82"/>
      <c r="L655" s="82"/>
      <c r="M655" s="82"/>
      <c r="N655" s="82"/>
      <c r="X655" s="159"/>
      <c r="AD655" s="318"/>
      <c r="AE655" s="318"/>
      <c r="AF655" s="318"/>
      <c r="AG655" s="318"/>
      <c r="AH655" s="318"/>
      <c r="AI655" s="318"/>
      <c r="AJ655" s="318"/>
      <c r="AK655" s="318"/>
    </row>
    <row r="656" spans="4:47" x14ac:dyDescent="0.3">
      <c r="F656" s="35" t="s">
        <v>197</v>
      </c>
      <c r="G656" s="35" t="s">
        <v>198</v>
      </c>
      <c r="H656" s="35"/>
      <c r="I656" s="35"/>
      <c r="J656" s="35" t="s">
        <v>199</v>
      </c>
      <c r="K656" s="35"/>
      <c r="L656" s="35"/>
      <c r="M656" s="35"/>
      <c r="N656" s="35" t="s">
        <v>200</v>
      </c>
      <c r="X656" s="159"/>
      <c r="AC656" s="35" t="s">
        <v>197</v>
      </c>
      <c r="AD656" s="35" t="s">
        <v>198</v>
      </c>
      <c r="AE656" s="35"/>
      <c r="AF656" s="35"/>
      <c r="AG656" s="35" t="s">
        <v>199</v>
      </c>
      <c r="AH656" s="35"/>
      <c r="AI656" s="35"/>
      <c r="AJ656" s="35"/>
      <c r="AK656" s="35" t="s">
        <v>200</v>
      </c>
    </row>
    <row r="657" spans="4:47" ht="15" customHeight="1" x14ac:dyDescent="0.3">
      <c r="E657" s="46" t="str">
        <f>IF(G654="","",IF(N657&gt;0,IF(N657&lt;=G654,"X",""),""))</f>
        <v/>
      </c>
      <c r="F657" s="317" t="str">
        <f>IF($F$26="","",$F$26)</f>
        <v>Grocery Stores</v>
      </c>
      <c r="G657" s="646"/>
      <c r="H657" s="647"/>
      <c r="I657" s="648"/>
      <c r="J657" s="646"/>
      <c r="K657" s="647"/>
      <c r="L657" s="647"/>
      <c r="M657" s="648"/>
      <c r="N657" s="122"/>
      <c r="X657" s="159"/>
      <c r="AB657" s="46" t="str">
        <f>IF(AD654="","",IF(AK657&gt;0,IF(AK657&lt;=AD654,"X",""),""))</f>
        <v/>
      </c>
      <c r="AC657" s="317" t="str">
        <f>IF($F$26="","",$F$26)</f>
        <v>Grocery Stores</v>
      </c>
      <c r="AD657" s="646"/>
      <c r="AE657" s="647"/>
      <c r="AF657" s="648"/>
      <c r="AG657" s="646"/>
      <c r="AH657" s="647"/>
      <c r="AI657" s="647"/>
      <c r="AJ657" s="648"/>
      <c r="AK657" s="122"/>
    </row>
    <row r="658" spans="4:47" ht="15" customHeight="1" x14ac:dyDescent="0.3">
      <c r="E658" s="46" t="str">
        <f>IF(G654="","",IF(N658&gt;0,IF(N658&lt;=G654,"X",""),""))</f>
        <v/>
      </c>
      <c r="F658" s="317" t="str">
        <f>IF($F$27="","",$F$27)</f>
        <v>Education</v>
      </c>
      <c r="G658" s="646"/>
      <c r="H658" s="647"/>
      <c r="I658" s="648"/>
      <c r="J658" s="646"/>
      <c r="K658" s="647"/>
      <c r="L658" s="647"/>
      <c r="M658" s="648"/>
      <c r="N658" s="122"/>
      <c r="X658" s="159"/>
      <c r="AB658" s="46" t="str">
        <f>IF(AD654="","",IF(AK658&gt;0,IF(AK658&lt;=AD654,"X",""),""))</f>
        <v/>
      </c>
      <c r="AC658" s="317" t="str">
        <f>IF($F$27="","",$F$27)</f>
        <v>Education</v>
      </c>
      <c r="AD658" s="646"/>
      <c r="AE658" s="647"/>
      <c r="AF658" s="648"/>
      <c r="AG658" s="646"/>
      <c r="AH658" s="647"/>
      <c r="AI658" s="647"/>
      <c r="AJ658" s="648"/>
      <c r="AK658" s="122"/>
    </row>
    <row r="659" spans="4:47" ht="15" customHeight="1" x14ac:dyDescent="0.3">
      <c r="E659" s="46" t="str">
        <f>IF(G654="","",IF(N659&gt;0,IF(N659&lt;=G654,"X",""),""))</f>
        <v/>
      </c>
      <c r="F659" s="317" t="str">
        <f>IF($F$28="","",$F$28)</f>
        <v>Recreation</v>
      </c>
      <c r="G659" s="646"/>
      <c r="H659" s="647"/>
      <c r="I659" s="648"/>
      <c r="J659" s="646"/>
      <c r="K659" s="647"/>
      <c r="L659" s="647"/>
      <c r="M659" s="648"/>
      <c r="N659" s="122"/>
      <c r="X659" s="159"/>
      <c r="AB659" s="46" t="str">
        <f>IF(AD654="","",IF(AK659&gt;0,IF(AK659&lt;=AD654,"X",""),""))</f>
        <v/>
      </c>
      <c r="AC659" s="317" t="str">
        <f>IF($F$28="","",$F$28)</f>
        <v>Recreation</v>
      </c>
      <c r="AD659" s="646"/>
      <c r="AE659" s="647"/>
      <c r="AF659" s="648"/>
      <c r="AG659" s="646"/>
      <c r="AH659" s="647"/>
      <c r="AI659" s="647"/>
      <c r="AJ659" s="648"/>
      <c r="AK659" s="122"/>
    </row>
    <row r="660" spans="4:47" ht="15" customHeight="1" x14ac:dyDescent="0.3">
      <c r="E660" s="46" t="str">
        <f>IF(G654="","",IF(N660&gt;0,IF(N660&lt;=G654,"X",""),""))</f>
        <v/>
      </c>
      <c r="F660" s="317" t="str">
        <f>IF($F$29="","",$F$29)</f>
        <v>Health Services</v>
      </c>
      <c r="G660" s="646"/>
      <c r="H660" s="647"/>
      <c r="I660" s="648"/>
      <c r="J660" s="646"/>
      <c r="K660" s="647"/>
      <c r="L660" s="647"/>
      <c r="M660" s="648"/>
      <c r="N660" s="122"/>
      <c r="X660" s="159"/>
      <c r="AB660" s="46" t="str">
        <f>IF(AD654="","",IF(AK660&gt;0,IF(AK660&lt;=AD654,"X",""),""))</f>
        <v/>
      </c>
      <c r="AC660" s="317" t="str">
        <f>IF($F$29="","",$F$29)</f>
        <v>Health Services</v>
      </c>
      <c r="AD660" s="646"/>
      <c r="AE660" s="647"/>
      <c r="AF660" s="648"/>
      <c r="AG660" s="646"/>
      <c r="AH660" s="647"/>
      <c r="AI660" s="647"/>
      <c r="AJ660" s="648"/>
      <c r="AK660" s="122"/>
    </row>
    <row r="661" spans="4:47" ht="15" customHeight="1" x14ac:dyDescent="0.3">
      <c r="E661" s="46" t="str">
        <f>IF(G654="","",IF(N661&gt;0,IF(N661&lt;=G654,"X",""),""))</f>
        <v/>
      </c>
      <c r="F661" s="317" t="str">
        <f>IF($F$30="","",$F$30)</f>
        <v>Social Services</v>
      </c>
      <c r="G661" s="646"/>
      <c r="H661" s="647"/>
      <c r="I661" s="648"/>
      <c r="J661" s="646"/>
      <c r="K661" s="647"/>
      <c r="L661" s="647"/>
      <c r="M661" s="648"/>
      <c r="N661" s="122"/>
      <c r="X661" s="159"/>
      <c r="AB661" s="46" t="str">
        <f>IF(AD654="","",IF(AK661&gt;0,IF(AK661&lt;=AD654,"X",""),""))</f>
        <v/>
      </c>
      <c r="AC661" s="317" t="str">
        <f>IF($F$30="","",$F$30)</f>
        <v>Social Services</v>
      </c>
      <c r="AD661" s="646"/>
      <c r="AE661" s="647"/>
      <c r="AF661" s="648"/>
      <c r="AG661" s="646"/>
      <c r="AH661" s="647"/>
      <c r="AI661" s="647"/>
      <c r="AJ661" s="648"/>
      <c r="AK661" s="122"/>
    </row>
    <row r="662" spans="4:47" ht="15" customHeight="1" x14ac:dyDescent="0.3">
      <c r="E662" s="46" t="str">
        <f>IF(G654="","",IF(N662&gt;0,IF(N662&lt;=G654,"X",""),""))</f>
        <v/>
      </c>
      <c r="F662" s="317" t="str">
        <f>IF($F$31="","",$F$31)</f>
        <v/>
      </c>
      <c r="G662" s="646"/>
      <c r="H662" s="647"/>
      <c r="I662" s="648"/>
      <c r="J662" s="646"/>
      <c r="K662" s="647"/>
      <c r="L662" s="647"/>
      <c r="M662" s="648"/>
      <c r="N662" s="122"/>
      <c r="X662" s="159"/>
      <c r="AB662" s="46" t="str">
        <f>IF(AD654="","",IF(AK662&gt;0,IF(AK662&lt;=AD654,"X",""),""))</f>
        <v/>
      </c>
      <c r="AC662" s="317" t="str">
        <f>IF($F$31="","",$F$31)</f>
        <v/>
      </c>
      <c r="AD662" s="646"/>
      <c r="AE662" s="647"/>
      <c r="AF662" s="648"/>
      <c r="AG662" s="646"/>
      <c r="AH662" s="647"/>
      <c r="AI662" s="647"/>
      <c r="AJ662" s="648"/>
      <c r="AK662" s="122"/>
    </row>
    <row r="663" spans="4:47" ht="15" customHeight="1" x14ac:dyDescent="0.3">
      <c r="E663" s="46" t="str">
        <f>IF(G654="","",IF(N663&gt;0,IF(N663&lt;=G654,"X",""),""))</f>
        <v/>
      </c>
      <c r="F663" s="317" t="str">
        <f>IF($F$32="","",$F$32)</f>
        <v/>
      </c>
      <c r="G663" s="646"/>
      <c r="H663" s="647"/>
      <c r="I663" s="648"/>
      <c r="J663" s="646"/>
      <c r="K663" s="647"/>
      <c r="L663" s="647"/>
      <c r="M663" s="648"/>
      <c r="N663" s="122"/>
      <c r="X663" s="159"/>
      <c r="AB663" s="46" t="str">
        <f>IF(AD654="","",IF(AK663&gt;0,IF(AK663&lt;=AD654,"X",""),""))</f>
        <v/>
      </c>
      <c r="AC663" s="317" t="str">
        <f>IF($F$32="","",$F$32)</f>
        <v/>
      </c>
      <c r="AD663" s="646"/>
      <c r="AE663" s="647"/>
      <c r="AF663" s="648"/>
      <c r="AG663" s="646"/>
      <c r="AH663" s="647"/>
      <c r="AI663" s="647"/>
      <c r="AJ663" s="648"/>
      <c r="AK663" s="122"/>
    </row>
    <row r="664" spans="4:47" ht="15" customHeight="1" x14ac:dyDescent="0.3">
      <c r="E664" s="46" t="str">
        <f>IF(G654="","",IF(N664&gt;0,IF(N664&lt;=G654,"X",""),""))</f>
        <v/>
      </c>
      <c r="F664" s="317" t="str">
        <f>IF($F$33="","",$F$33)</f>
        <v/>
      </c>
      <c r="G664" s="646"/>
      <c r="H664" s="647"/>
      <c r="I664" s="648"/>
      <c r="J664" s="646"/>
      <c r="K664" s="647"/>
      <c r="L664" s="647"/>
      <c r="M664" s="648"/>
      <c r="N664" s="122"/>
      <c r="X664" s="159"/>
      <c r="AB664" s="46" t="str">
        <f>IF(AD654="","",IF(AK664&gt;0,IF(AK664&lt;=AD654,"X",""),""))</f>
        <v/>
      </c>
      <c r="AC664" s="317" t="str">
        <f>IF($F$33="","",$F$33)</f>
        <v/>
      </c>
      <c r="AD664" s="646"/>
      <c r="AE664" s="647"/>
      <c r="AF664" s="648"/>
      <c r="AG664" s="646"/>
      <c r="AH664" s="647"/>
      <c r="AI664" s="647"/>
      <c r="AJ664" s="648"/>
      <c r="AK664" s="122"/>
    </row>
    <row r="665" spans="4:47" ht="17.25" thickBot="1" x14ac:dyDescent="0.35">
      <c r="D665" s="40"/>
      <c r="E665" s="40"/>
      <c r="F665" s="40"/>
      <c r="G665" s="40"/>
      <c r="H665" s="40"/>
      <c r="I665" s="40"/>
      <c r="J665" s="40"/>
      <c r="K665" s="40"/>
      <c r="L665" s="40"/>
      <c r="M665" s="40"/>
      <c r="N665" s="40"/>
      <c r="X665" s="159"/>
      <c r="AA665" s="40"/>
      <c r="AB665" s="40"/>
      <c r="AC665" s="40"/>
      <c r="AD665" s="40"/>
      <c r="AE665" s="40"/>
      <c r="AF665" s="40"/>
      <c r="AG665" s="40"/>
      <c r="AH665" s="40"/>
      <c r="AI665" s="40"/>
      <c r="AJ665" s="40"/>
      <c r="AK665" s="40"/>
    </row>
    <row r="666" spans="4:47" x14ac:dyDescent="0.3">
      <c r="D666" s="645"/>
      <c r="E666" s="645"/>
      <c r="F666" s="645"/>
      <c r="G666" s="645"/>
      <c r="H666" s="645"/>
      <c r="I666" s="645"/>
      <c r="J666" s="645"/>
      <c r="K666" s="645"/>
      <c r="L666" s="645"/>
      <c r="M666" s="645"/>
      <c r="N666" s="645"/>
      <c r="X666" s="159"/>
      <c r="AA666" s="645"/>
      <c r="AB666" s="645"/>
      <c r="AC666" s="645"/>
      <c r="AD666" s="645"/>
      <c r="AE666" s="645"/>
      <c r="AF666" s="645"/>
      <c r="AG666" s="645"/>
      <c r="AH666" s="645"/>
      <c r="AI666" s="645"/>
      <c r="AJ666" s="645"/>
      <c r="AK666" s="645"/>
    </row>
    <row r="667" spans="4:47" x14ac:dyDescent="0.3">
      <c r="E667" s="35" t="s">
        <v>194</v>
      </c>
      <c r="F667" s="41">
        <f>F653+1</f>
        <v>46</v>
      </c>
      <c r="G667" s="35" t="s">
        <v>195</v>
      </c>
      <c r="H667" s="35"/>
      <c r="I667" s="35"/>
      <c r="J667" s="326" t="s">
        <v>457</v>
      </c>
      <c r="K667" s="324"/>
      <c r="X667" s="159"/>
      <c r="AB667" s="35" t="s">
        <v>194</v>
      </c>
      <c r="AC667" s="41">
        <f>AC653+1</f>
        <v>46</v>
      </c>
      <c r="AD667" s="35" t="s">
        <v>195</v>
      </c>
      <c r="AE667" s="35"/>
      <c r="AF667" s="35"/>
      <c r="AG667" s="326" t="s">
        <v>457</v>
      </c>
      <c r="AH667" s="324"/>
    </row>
    <row r="668" spans="4:47" x14ac:dyDescent="0.3">
      <c r="E668" s="35" t="s">
        <v>196</v>
      </c>
      <c r="F668" s="267"/>
      <c r="G668" s="43" t="str">
        <f>IF(F668=O$4,P$4,IF(F668=O$5,P$5,IF(F668=O$6,P$6,IF(F668=O$7,P$7,IF(F668=O$8,P$8,"")))))</f>
        <v/>
      </c>
      <c r="H668" s="43"/>
      <c r="I668" s="43"/>
      <c r="J668" s="326" t="s">
        <v>458</v>
      </c>
      <c r="K668" s="324"/>
      <c r="L668" s="44"/>
      <c r="M668" s="44"/>
      <c r="N668" s="44"/>
      <c r="O668" s="113">
        <f>IF(F668="",0,1)</f>
        <v>0</v>
      </c>
      <c r="P668" s="113">
        <f>IF(E671="",0,1)</f>
        <v>0</v>
      </c>
      <c r="Q668" s="113">
        <f>IF(E672="",0,1)</f>
        <v>0</v>
      </c>
      <c r="R668" s="113">
        <f>IF(E673="",0,1)</f>
        <v>0</v>
      </c>
      <c r="S668" s="113">
        <f>IF(E674="",0,1)</f>
        <v>0</v>
      </c>
      <c r="T668" s="113">
        <f>IF(E675="",0,1)</f>
        <v>0</v>
      </c>
      <c r="U668" s="113">
        <f>IF(E676="",0,1)</f>
        <v>0</v>
      </c>
      <c r="V668" s="113">
        <f>IF(E677="",0,1)</f>
        <v>0</v>
      </c>
      <c r="W668" s="113">
        <f>IF(E678="",0,1)</f>
        <v>0</v>
      </c>
      <c r="X668" s="159"/>
      <c r="AB668" s="35" t="s">
        <v>196</v>
      </c>
      <c r="AC668" s="267"/>
      <c r="AD668" s="43" t="str">
        <f>IF(AC668=AL$4,AM$4,IF(AC668=AL$5,AM$5,IF(AC668=AL$6,AM$6,IF(AC668=AL$7,AM$7,IF(AC668=AL$8,AM$8,"")))))</f>
        <v/>
      </c>
      <c r="AE668" s="43"/>
      <c r="AF668" s="43"/>
      <c r="AG668" s="326" t="s">
        <v>458</v>
      </c>
      <c r="AH668" s="324"/>
      <c r="AI668" s="44"/>
      <c r="AJ668" s="44"/>
      <c r="AK668" s="44"/>
      <c r="AL668" s="113">
        <f>IF(AC668="",0,1)</f>
        <v>0</v>
      </c>
      <c r="AM668" s="113">
        <f>IF(AB671="",0,1)</f>
        <v>0</v>
      </c>
      <c r="AN668" s="113">
        <f>IF(AB672="",0,1)</f>
        <v>0</v>
      </c>
      <c r="AO668" s="113">
        <f>IF(AB673="",0,1)</f>
        <v>0</v>
      </c>
      <c r="AP668" s="113">
        <f>IF(AB674="",0,1)</f>
        <v>0</v>
      </c>
      <c r="AQ668" s="113">
        <f>IF(AB675="",0,1)</f>
        <v>0</v>
      </c>
      <c r="AR668" s="113">
        <f>IF(AB676="",0,1)</f>
        <v>0</v>
      </c>
      <c r="AS668" s="113">
        <f>IF(AB677="",0,1)</f>
        <v>0</v>
      </c>
      <c r="AT668" s="113">
        <f>IF(AB678="",0,1)</f>
        <v>0</v>
      </c>
      <c r="AU668" s="113">
        <f>IF(AB678="",0,1)</f>
        <v>0</v>
      </c>
    </row>
    <row r="669" spans="4:47" x14ac:dyDescent="0.3">
      <c r="G669" s="82"/>
      <c r="H669" s="82"/>
      <c r="I669" s="82"/>
      <c r="J669" s="82"/>
      <c r="K669" s="82"/>
      <c r="L669" s="82"/>
      <c r="M669" s="82"/>
      <c r="N669" s="82"/>
      <c r="X669" s="159"/>
      <c r="AD669" s="318"/>
      <c r="AE669" s="318"/>
      <c r="AF669" s="318"/>
      <c r="AG669" s="318"/>
      <c r="AH669" s="318"/>
      <c r="AI669" s="318"/>
      <c r="AJ669" s="318"/>
      <c r="AK669" s="318"/>
    </row>
    <row r="670" spans="4:47" x14ac:dyDescent="0.3">
      <c r="F670" s="35" t="s">
        <v>197</v>
      </c>
      <c r="G670" s="35" t="s">
        <v>198</v>
      </c>
      <c r="H670" s="35"/>
      <c r="I670" s="35"/>
      <c r="J670" s="35" t="s">
        <v>199</v>
      </c>
      <c r="K670" s="35"/>
      <c r="L670" s="35"/>
      <c r="M670" s="35"/>
      <c r="N670" s="35" t="s">
        <v>200</v>
      </c>
      <c r="X670" s="159"/>
      <c r="AC670" s="35" t="s">
        <v>197</v>
      </c>
      <c r="AD670" s="35" t="s">
        <v>198</v>
      </c>
      <c r="AE670" s="35"/>
      <c r="AF670" s="35"/>
      <c r="AG670" s="35" t="s">
        <v>199</v>
      </c>
      <c r="AH670" s="35"/>
      <c r="AI670" s="35"/>
      <c r="AJ670" s="35"/>
      <c r="AK670" s="35" t="s">
        <v>200</v>
      </c>
    </row>
    <row r="671" spans="4:47" ht="15" customHeight="1" x14ac:dyDescent="0.3">
      <c r="E671" s="46" t="str">
        <f>IF(G668="","",IF(N671&gt;0,IF(N671&lt;=G668,"X",""),""))</f>
        <v/>
      </c>
      <c r="F671" s="317" t="str">
        <f>IF($F$26="","",$F$26)</f>
        <v>Grocery Stores</v>
      </c>
      <c r="G671" s="646"/>
      <c r="H671" s="647"/>
      <c r="I671" s="648"/>
      <c r="J671" s="646"/>
      <c r="K671" s="647"/>
      <c r="L671" s="647"/>
      <c r="M671" s="648"/>
      <c r="N671" s="122"/>
      <c r="X671" s="159"/>
      <c r="AB671" s="46" t="str">
        <f>IF(AD668="","",IF(AK671&gt;0,IF(AK671&lt;=AD668,"X",""),""))</f>
        <v/>
      </c>
      <c r="AC671" s="317" t="str">
        <f>IF($F$26="","",$F$26)</f>
        <v>Grocery Stores</v>
      </c>
      <c r="AD671" s="646"/>
      <c r="AE671" s="647"/>
      <c r="AF671" s="648"/>
      <c r="AG671" s="646"/>
      <c r="AH671" s="647"/>
      <c r="AI671" s="647"/>
      <c r="AJ671" s="648"/>
      <c r="AK671" s="122"/>
    </row>
    <row r="672" spans="4:47" ht="15" customHeight="1" x14ac:dyDescent="0.3">
      <c r="E672" s="46" t="str">
        <f>IF(G668="","",IF(N672&gt;0,IF(N672&lt;=G668,"X",""),""))</f>
        <v/>
      </c>
      <c r="F672" s="317" t="str">
        <f>IF($F$27="","",$F$27)</f>
        <v>Education</v>
      </c>
      <c r="G672" s="646"/>
      <c r="H672" s="647"/>
      <c r="I672" s="648"/>
      <c r="J672" s="646"/>
      <c r="K672" s="647"/>
      <c r="L672" s="647"/>
      <c r="M672" s="648"/>
      <c r="N672" s="122"/>
      <c r="X672" s="159"/>
      <c r="AB672" s="46" t="str">
        <f>IF(AD668="","",IF(AK672&gt;0,IF(AK672&lt;=AD668,"X",""),""))</f>
        <v/>
      </c>
      <c r="AC672" s="317" t="str">
        <f>IF($F$27="","",$F$27)</f>
        <v>Education</v>
      </c>
      <c r="AD672" s="646"/>
      <c r="AE672" s="647"/>
      <c r="AF672" s="648"/>
      <c r="AG672" s="646"/>
      <c r="AH672" s="647"/>
      <c r="AI672" s="647"/>
      <c r="AJ672" s="648"/>
      <c r="AK672" s="122"/>
    </row>
    <row r="673" spans="4:47" ht="15" customHeight="1" x14ac:dyDescent="0.3">
      <c r="E673" s="46" t="str">
        <f>IF(G668="","",IF(N673&gt;0,IF(N673&lt;=G668,"X",""),""))</f>
        <v/>
      </c>
      <c r="F673" s="317" t="str">
        <f>IF($F$28="","",$F$28)</f>
        <v>Recreation</v>
      </c>
      <c r="G673" s="646"/>
      <c r="H673" s="647"/>
      <c r="I673" s="648"/>
      <c r="J673" s="646"/>
      <c r="K673" s="647"/>
      <c r="L673" s="647"/>
      <c r="M673" s="648"/>
      <c r="N673" s="122"/>
      <c r="X673" s="159"/>
      <c r="AB673" s="46" t="str">
        <f>IF(AD668="","",IF(AK673&gt;0,IF(AK673&lt;=AD668,"X",""),""))</f>
        <v/>
      </c>
      <c r="AC673" s="317" t="str">
        <f>IF($F$28="","",$F$28)</f>
        <v>Recreation</v>
      </c>
      <c r="AD673" s="646"/>
      <c r="AE673" s="647"/>
      <c r="AF673" s="648"/>
      <c r="AG673" s="646"/>
      <c r="AH673" s="647"/>
      <c r="AI673" s="647"/>
      <c r="AJ673" s="648"/>
      <c r="AK673" s="122"/>
    </row>
    <row r="674" spans="4:47" ht="15" customHeight="1" x14ac:dyDescent="0.3">
      <c r="E674" s="46" t="str">
        <f>IF(G668="","",IF(N674&gt;0,IF(N674&lt;=G668,"X",""),""))</f>
        <v/>
      </c>
      <c r="F674" s="317" t="str">
        <f>IF($F$29="","",$F$29)</f>
        <v>Health Services</v>
      </c>
      <c r="G674" s="646"/>
      <c r="H674" s="647"/>
      <c r="I674" s="648"/>
      <c r="J674" s="646"/>
      <c r="K674" s="647"/>
      <c r="L674" s="647"/>
      <c r="M674" s="648"/>
      <c r="N674" s="122"/>
      <c r="X674" s="159"/>
      <c r="AB674" s="46" t="str">
        <f>IF(AD668="","",IF(AK674&gt;0,IF(AK674&lt;=AD668,"X",""),""))</f>
        <v/>
      </c>
      <c r="AC674" s="317" t="str">
        <f>IF($F$29="","",$F$29)</f>
        <v>Health Services</v>
      </c>
      <c r="AD674" s="646"/>
      <c r="AE674" s="647"/>
      <c r="AF674" s="648"/>
      <c r="AG674" s="646"/>
      <c r="AH674" s="647"/>
      <c r="AI674" s="647"/>
      <c r="AJ674" s="648"/>
      <c r="AK674" s="122"/>
    </row>
    <row r="675" spans="4:47" ht="15" customHeight="1" x14ac:dyDescent="0.3">
      <c r="E675" s="46" t="str">
        <f>IF(G668="","",IF(N675&gt;0,IF(N675&lt;=G668,"X",""),""))</f>
        <v/>
      </c>
      <c r="F675" s="317" t="str">
        <f>IF($F$30="","",$F$30)</f>
        <v>Social Services</v>
      </c>
      <c r="G675" s="646"/>
      <c r="H675" s="647"/>
      <c r="I675" s="648"/>
      <c r="J675" s="646"/>
      <c r="K675" s="647"/>
      <c r="L675" s="647"/>
      <c r="M675" s="648"/>
      <c r="N675" s="122"/>
      <c r="X675" s="159"/>
      <c r="AB675" s="46" t="str">
        <f>IF(AD668="","",IF(AK675&gt;0,IF(AK675&lt;=AD668,"X",""),""))</f>
        <v/>
      </c>
      <c r="AC675" s="317" t="str">
        <f>IF($F$30="","",$F$30)</f>
        <v>Social Services</v>
      </c>
      <c r="AD675" s="646"/>
      <c r="AE675" s="647"/>
      <c r="AF675" s="648"/>
      <c r="AG675" s="646"/>
      <c r="AH675" s="647"/>
      <c r="AI675" s="647"/>
      <c r="AJ675" s="648"/>
      <c r="AK675" s="122"/>
    </row>
    <row r="676" spans="4:47" ht="15" customHeight="1" x14ac:dyDescent="0.3">
      <c r="E676" s="46" t="str">
        <f>IF(G668="","",IF(N676&gt;0,IF(N676&lt;=G668,"X",""),""))</f>
        <v/>
      </c>
      <c r="F676" s="317" t="str">
        <f>IF($F$31="","",$F$31)</f>
        <v/>
      </c>
      <c r="G676" s="646"/>
      <c r="H676" s="647"/>
      <c r="I676" s="648"/>
      <c r="J676" s="646"/>
      <c r="K676" s="647"/>
      <c r="L676" s="647"/>
      <c r="M676" s="648"/>
      <c r="N676" s="122"/>
      <c r="X676" s="159"/>
      <c r="AB676" s="46" t="str">
        <f>IF(AD668="","",IF(AK676&gt;0,IF(AK676&lt;=AD668,"X",""),""))</f>
        <v/>
      </c>
      <c r="AC676" s="317" t="str">
        <f>IF($F$31="","",$F$31)</f>
        <v/>
      </c>
      <c r="AD676" s="646"/>
      <c r="AE676" s="647"/>
      <c r="AF676" s="648"/>
      <c r="AG676" s="646"/>
      <c r="AH676" s="647"/>
      <c r="AI676" s="647"/>
      <c r="AJ676" s="648"/>
      <c r="AK676" s="122"/>
    </row>
    <row r="677" spans="4:47" ht="15" customHeight="1" x14ac:dyDescent="0.3">
      <c r="E677" s="46" t="str">
        <f>IF(G668="","",IF(N677&gt;0,IF(N677&lt;=G668,"X",""),""))</f>
        <v/>
      </c>
      <c r="F677" s="317" t="str">
        <f>IF($F$32="","",$F$32)</f>
        <v/>
      </c>
      <c r="G677" s="646"/>
      <c r="H677" s="647"/>
      <c r="I677" s="648"/>
      <c r="J677" s="646"/>
      <c r="K677" s="647"/>
      <c r="L677" s="647"/>
      <c r="M677" s="648"/>
      <c r="N677" s="122"/>
      <c r="X677" s="159"/>
      <c r="AB677" s="46" t="str">
        <f>IF(AD668="","",IF(AK677&gt;0,IF(AK677&lt;=AD668,"X",""),""))</f>
        <v/>
      </c>
      <c r="AC677" s="317" t="str">
        <f>IF($F$32="","",$F$32)</f>
        <v/>
      </c>
      <c r="AD677" s="646"/>
      <c r="AE677" s="647"/>
      <c r="AF677" s="648"/>
      <c r="AG677" s="646"/>
      <c r="AH677" s="647"/>
      <c r="AI677" s="647"/>
      <c r="AJ677" s="648"/>
      <c r="AK677" s="122"/>
    </row>
    <row r="678" spans="4:47" ht="15" customHeight="1" x14ac:dyDescent="0.3">
      <c r="E678" s="46" t="str">
        <f>IF(G668="","",IF(N678&gt;0,IF(N678&lt;=G668,"X",""),""))</f>
        <v/>
      </c>
      <c r="F678" s="317" t="str">
        <f>IF($F$33="","",$F$33)</f>
        <v/>
      </c>
      <c r="G678" s="646"/>
      <c r="H678" s="647"/>
      <c r="I678" s="648"/>
      <c r="J678" s="646"/>
      <c r="K678" s="647"/>
      <c r="L678" s="647"/>
      <c r="M678" s="648"/>
      <c r="N678" s="122"/>
      <c r="X678" s="159"/>
      <c r="AB678" s="46" t="str">
        <f>IF(AD668="","",IF(AK678&gt;0,IF(AK678&lt;=AD668,"X",""),""))</f>
        <v/>
      </c>
      <c r="AC678" s="317" t="str">
        <f>IF($F$33="","",$F$33)</f>
        <v/>
      </c>
      <c r="AD678" s="646"/>
      <c r="AE678" s="647"/>
      <c r="AF678" s="648"/>
      <c r="AG678" s="646"/>
      <c r="AH678" s="647"/>
      <c r="AI678" s="647"/>
      <c r="AJ678" s="648"/>
      <c r="AK678" s="122"/>
    </row>
    <row r="679" spans="4:47" ht="17.25" thickBot="1" x14ac:dyDescent="0.35">
      <c r="D679" s="40"/>
      <c r="E679" s="40"/>
      <c r="F679" s="40"/>
      <c r="G679" s="40"/>
      <c r="H679" s="40"/>
      <c r="I679" s="40"/>
      <c r="J679" s="40"/>
      <c r="K679" s="40"/>
      <c r="L679" s="40"/>
      <c r="M679" s="40"/>
      <c r="N679" s="40"/>
      <c r="X679" s="159"/>
      <c r="AA679" s="40"/>
      <c r="AB679" s="40"/>
      <c r="AC679" s="40"/>
      <c r="AD679" s="40"/>
      <c r="AE679" s="40"/>
      <c r="AF679" s="40"/>
      <c r="AG679" s="40"/>
      <c r="AH679" s="40"/>
      <c r="AI679" s="40"/>
      <c r="AJ679" s="40"/>
      <c r="AK679" s="40"/>
    </row>
    <row r="680" spans="4:47" x14ac:dyDescent="0.3">
      <c r="D680" s="645"/>
      <c r="E680" s="645"/>
      <c r="F680" s="645"/>
      <c r="G680" s="645"/>
      <c r="H680" s="645"/>
      <c r="I680" s="645"/>
      <c r="J680" s="645"/>
      <c r="K680" s="645"/>
      <c r="L680" s="645"/>
      <c r="M680" s="645"/>
      <c r="N680" s="645"/>
      <c r="X680" s="159"/>
      <c r="AA680" s="645"/>
      <c r="AB680" s="645"/>
      <c r="AC680" s="645"/>
      <c r="AD680" s="645"/>
      <c r="AE680" s="645"/>
      <c r="AF680" s="645"/>
      <c r="AG680" s="645"/>
      <c r="AH680" s="645"/>
      <c r="AI680" s="645"/>
      <c r="AJ680" s="645"/>
      <c r="AK680" s="645"/>
    </row>
    <row r="681" spans="4:47" x14ac:dyDescent="0.3">
      <c r="E681" s="35" t="s">
        <v>194</v>
      </c>
      <c r="F681" s="41">
        <f>F667+1</f>
        <v>47</v>
      </c>
      <c r="G681" s="35" t="s">
        <v>195</v>
      </c>
      <c r="H681" s="35"/>
      <c r="I681" s="35"/>
      <c r="J681" s="326" t="s">
        <v>457</v>
      </c>
      <c r="K681" s="324"/>
      <c r="X681" s="159"/>
      <c r="AB681" s="35" t="s">
        <v>194</v>
      </c>
      <c r="AC681" s="41">
        <f>AC667+1</f>
        <v>47</v>
      </c>
      <c r="AD681" s="35" t="s">
        <v>195</v>
      </c>
      <c r="AE681" s="35"/>
      <c r="AF681" s="35"/>
      <c r="AG681" s="326" t="s">
        <v>457</v>
      </c>
      <c r="AH681" s="324"/>
    </row>
    <row r="682" spans="4:47" x14ac:dyDescent="0.3">
      <c r="E682" s="35" t="s">
        <v>196</v>
      </c>
      <c r="F682" s="267"/>
      <c r="G682" s="43" t="str">
        <f>IF(F682=O$4,P$4,IF(F682=O$5,P$5,IF(F682=O$6,P$6,IF(F682=O$7,P$7,IF(F682=O$8,P$8,"")))))</f>
        <v/>
      </c>
      <c r="H682" s="43"/>
      <c r="I682" s="43"/>
      <c r="J682" s="326" t="s">
        <v>458</v>
      </c>
      <c r="K682" s="324"/>
      <c r="L682" s="44"/>
      <c r="M682" s="44"/>
      <c r="N682" s="44"/>
      <c r="O682" s="113">
        <f>IF(F682="",0,1)</f>
        <v>0</v>
      </c>
      <c r="P682" s="113">
        <f>IF(E685="",0,1)</f>
        <v>0</v>
      </c>
      <c r="Q682" s="113">
        <f>IF(E686="",0,1)</f>
        <v>0</v>
      </c>
      <c r="R682" s="113">
        <f>IF(E687="",0,1)</f>
        <v>0</v>
      </c>
      <c r="S682" s="113">
        <f>IF(E688="",0,1)</f>
        <v>0</v>
      </c>
      <c r="T682" s="113">
        <f>IF(E689="",0,1)</f>
        <v>0</v>
      </c>
      <c r="U682" s="113">
        <f>IF(E690="",0,1)</f>
        <v>0</v>
      </c>
      <c r="V682" s="113">
        <f>IF(E691="",0,1)</f>
        <v>0</v>
      </c>
      <c r="W682" s="113">
        <f>IF(E692="",0,1)</f>
        <v>0</v>
      </c>
      <c r="X682" s="159"/>
      <c r="AB682" s="35" t="s">
        <v>196</v>
      </c>
      <c r="AC682" s="267"/>
      <c r="AD682" s="43" t="str">
        <f>IF(AC682=AL$4,AM$4,IF(AC682=AL$5,AM$5,IF(AC682=AL$6,AM$6,IF(AC682=AL$7,AM$7,IF(AC682=AL$8,AM$8,"")))))</f>
        <v/>
      </c>
      <c r="AE682" s="43"/>
      <c r="AF682" s="43"/>
      <c r="AG682" s="326" t="s">
        <v>458</v>
      </c>
      <c r="AH682" s="324"/>
      <c r="AI682" s="44"/>
      <c r="AJ682" s="44"/>
      <c r="AK682" s="44"/>
      <c r="AL682" s="113">
        <f>IF(AC682="",0,1)</f>
        <v>0</v>
      </c>
      <c r="AM682" s="113">
        <f>IF(AB685="",0,1)</f>
        <v>0</v>
      </c>
      <c r="AN682" s="113">
        <f>IF(AB686="",0,1)</f>
        <v>0</v>
      </c>
      <c r="AO682" s="113">
        <f>IF(AB687="",0,1)</f>
        <v>0</v>
      </c>
      <c r="AP682" s="113">
        <f>IF(AB688="",0,1)</f>
        <v>0</v>
      </c>
      <c r="AQ682" s="113">
        <f>IF(AB689="",0,1)</f>
        <v>0</v>
      </c>
      <c r="AR682" s="113">
        <f>IF(AB690="",0,1)</f>
        <v>0</v>
      </c>
      <c r="AS682" s="113">
        <f>IF(AB691="",0,1)</f>
        <v>0</v>
      </c>
      <c r="AT682" s="113">
        <f>IF(AB692="",0,1)</f>
        <v>0</v>
      </c>
      <c r="AU682" s="113">
        <f>IF(AB692="",0,1)</f>
        <v>0</v>
      </c>
    </row>
    <row r="683" spans="4:47" x14ac:dyDescent="0.3">
      <c r="G683" s="82"/>
      <c r="H683" s="82"/>
      <c r="I683" s="82"/>
      <c r="J683" s="82"/>
      <c r="K683" s="82"/>
      <c r="L683" s="82"/>
      <c r="M683" s="82"/>
      <c r="N683" s="82"/>
      <c r="X683" s="159"/>
      <c r="AD683" s="318"/>
      <c r="AE683" s="318"/>
      <c r="AF683" s="318"/>
      <c r="AG683" s="318"/>
      <c r="AH683" s="318"/>
      <c r="AI683" s="318"/>
      <c r="AJ683" s="318"/>
      <c r="AK683" s="318"/>
    </row>
    <row r="684" spans="4:47" x14ac:dyDescent="0.3">
      <c r="F684" s="35" t="s">
        <v>197</v>
      </c>
      <c r="G684" s="35" t="s">
        <v>198</v>
      </c>
      <c r="H684" s="35"/>
      <c r="I684" s="35"/>
      <c r="J684" s="35" t="s">
        <v>199</v>
      </c>
      <c r="K684" s="35"/>
      <c r="L684" s="35"/>
      <c r="M684" s="35"/>
      <c r="N684" s="35" t="s">
        <v>200</v>
      </c>
      <c r="X684" s="159"/>
      <c r="AC684" s="35" t="s">
        <v>197</v>
      </c>
      <c r="AD684" s="35" t="s">
        <v>198</v>
      </c>
      <c r="AE684" s="35"/>
      <c r="AF684" s="35"/>
      <c r="AG684" s="35" t="s">
        <v>199</v>
      </c>
      <c r="AH684" s="35"/>
      <c r="AI684" s="35"/>
      <c r="AJ684" s="35"/>
      <c r="AK684" s="35" t="s">
        <v>200</v>
      </c>
    </row>
    <row r="685" spans="4:47" ht="15" customHeight="1" x14ac:dyDescent="0.3">
      <c r="E685" s="46" t="str">
        <f>IF(G682="","",IF(N685&gt;0,IF(N685&lt;=G682,"X",""),""))</f>
        <v/>
      </c>
      <c r="F685" s="317" t="str">
        <f>IF($F$26="","",$F$26)</f>
        <v>Grocery Stores</v>
      </c>
      <c r="G685" s="646"/>
      <c r="H685" s="647"/>
      <c r="I685" s="648"/>
      <c r="J685" s="646"/>
      <c r="K685" s="647"/>
      <c r="L685" s="647"/>
      <c r="M685" s="648"/>
      <c r="N685" s="122"/>
      <c r="X685" s="159"/>
      <c r="AB685" s="46" t="str">
        <f>IF(AD682="","",IF(AK685&gt;0,IF(AK685&lt;=AD682,"X",""),""))</f>
        <v/>
      </c>
      <c r="AC685" s="317" t="str">
        <f>IF($F$26="","",$F$26)</f>
        <v>Grocery Stores</v>
      </c>
      <c r="AD685" s="646"/>
      <c r="AE685" s="647"/>
      <c r="AF685" s="648"/>
      <c r="AG685" s="646"/>
      <c r="AH685" s="647"/>
      <c r="AI685" s="647"/>
      <c r="AJ685" s="648"/>
      <c r="AK685" s="122"/>
    </row>
    <row r="686" spans="4:47" ht="15" customHeight="1" x14ac:dyDescent="0.3">
      <c r="E686" s="46" t="str">
        <f>IF(G682="","",IF(N686&gt;0,IF(N686&lt;=G682,"X",""),""))</f>
        <v/>
      </c>
      <c r="F686" s="317" t="str">
        <f>IF($F$27="","",$F$27)</f>
        <v>Education</v>
      </c>
      <c r="G686" s="646"/>
      <c r="H686" s="647"/>
      <c r="I686" s="648"/>
      <c r="J686" s="646"/>
      <c r="K686" s="647"/>
      <c r="L686" s="647"/>
      <c r="M686" s="648"/>
      <c r="N686" s="122"/>
      <c r="X686" s="159"/>
      <c r="AB686" s="46" t="str">
        <f>IF(AD682="","",IF(AK686&gt;0,IF(AK686&lt;=AD682,"X",""),""))</f>
        <v/>
      </c>
      <c r="AC686" s="317" t="str">
        <f>IF($F$27="","",$F$27)</f>
        <v>Education</v>
      </c>
      <c r="AD686" s="646"/>
      <c r="AE686" s="647"/>
      <c r="AF686" s="648"/>
      <c r="AG686" s="646"/>
      <c r="AH686" s="647"/>
      <c r="AI686" s="647"/>
      <c r="AJ686" s="648"/>
      <c r="AK686" s="122"/>
    </row>
    <row r="687" spans="4:47" ht="15" customHeight="1" x14ac:dyDescent="0.3">
      <c r="E687" s="46" t="str">
        <f>IF(G682="","",IF(N687&gt;0,IF(N687&lt;=G682,"X",""),""))</f>
        <v/>
      </c>
      <c r="F687" s="317" t="str">
        <f>IF($F$28="","",$F$28)</f>
        <v>Recreation</v>
      </c>
      <c r="G687" s="646"/>
      <c r="H687" s="647"/>
      <c r="I687" s="648"/>
      <c r="J687" s="646"/>
      <c r="K687" s="647"/>
      <c r="L687" s="647"/>
      <c r="M687" s="648"/>
      <c r="N687" s="122"/>
      <c r="X687" s="159"/>
      <c r="AB687" s="46" t="str">
        <f>IF(AD682="","",IF(AK687&gt;0,IF(AK687&lt;=AD682,"X",""),""))</f>
        <v/>
      </c>
      <c r="AC687" s="317" t="str">
        <f>IF($F$28="","",$F$28)</f>
        <v>Recreation</v>
      </c>
      <c r="AD687" s="646"/>
      <c r="AE687" s="647"/>
      <c r="AF687" s="648"/>
      <c r="AG687" s="646"/>
      <c r="AH687" s="647"/>
      <c r="AI687" s="647"/>
      <c r="AJ687" s="648"/>
      <c r="AK687" s="122"/>
    </row>
    <row r="688" spans="4:47" ht="15" customHeight="1" x14ac:dyDescent="0.3">
      <c r="E688" s="46" t="str">
        <f>IF(G682="","",IF(N688&gt;0,IF(N688&lt;=G682,"X",""),""))</f>
        <v/>
      </c>
      <c r="F688" s="317" t="str">
        <f>IF($F$29="","",$F$29)</f>
        <v>Health Services</v>
      </c>
      <c r="G688" s="646"/>
      <c r="H688" s="647"/>
      <c r="I688" s="648"/>
      <c r="J688" s="646"/>
      <c r="K688" s="647"/>
      <c r="L688" s="647"/>
      <c r="M688" s="648"/>
      <c r="N688" s="122"/>
      <c r="X688" s="159"/>
      <c r="AB688" s="46" t="str">
        <f>IF(AD682="","",IF(AK688&gt;0,IF(AK688&lt;=AD682,"X",""),""))</f>
        <v/>
      </c>
      <c r="AC688" s="317" t="str">
        <f>IF($F$29="","",$F$29)</f>
        <v>Health Services</v>
      </c>
      <c r="AD688" s="646"/>
      <c r="AE688" s="647"/>
      <c r="AF688" s="648"/>
      <c r="AG688" s="646"/>
      <c r="AH688" s="647"/>
      <c r="AI688" s="647"/>
      <c r="AJ688" s="648"/>
      <c r="AK688" s="122"/>
    </row>
    <row r="689" spans="4:47" ht="15" customHeight="1" x14ac:dyDescent="0.3">
      <c r="E689" s="46" t="str">
        <f>IF(G682="","",IF(N689&gt;0,IF(N689&lt;=G682,"X",""),""))</f>
        <v/>
      </c>
      <c r="F689" s="317" t="str">
        <f>IF($F$30="","",$F$30)</f>
        <v>Social Services</v>
      </c>
      <c r="G689" s="646"/>
      <c r="H689" s="647"/>
      <c r="I689" s="648"/>
      <c r="J689" s="646"/>
      <c r="K689" s="647"/>
      <c r="L689" s="647"/>
      <c r="M689" s="648"/>
      <c r="N689" s="122"/>
      <c r="X689" s="159"/>
      <c r="AB689" s="46" t="str">
        <f>IF(AD682="","",IF(AK689&gt;0,IF(AK689&lt;=AD682,"X",""),""))</f>
        <v/>
      </c>
      <c r="AC689" s="317" t="str">
        <f>IF($F$30="","",$F$30)</f>
        <v>Social Services</v>
      </c>
      <c r="AD689" s="646"/>
      <c r="AE689" s="647"/>
      <c r="AF689" s="648"/>
      <c r="AG689" s="646"/>
      <c r="AH689" s="647"/>
      <c r="AI689" s="647"/>
      <c r="AJ689" s="648"/>
      <c r="AK689" s="122"/>
    </row>
    <row r="690" spans="4:47" ht="15" customHeight="1" x14ac:dyDescent="0.3">
      <c r="E690" s="46" t="str">
        <f>IF(G682="","",IF(N690&gt;0,IF(N690&lt;=G682,"X",""),""))</f>
        <v/>
      </c>
      <c r="F690" s="317" t="str">
        <f>IF($F$31="","",$F$31)</f>
        <v/>
      </c>
      <c r="G690" s="646"/>
      <c r="H690" s="647"/>
      <c r="I690" s="648"/>
      <c r="J690" s="646"/>
      <c r="K690" s="647"/>
      <c r="L690" s="647"/>
      <c r="M690" s="648"/>
      <c r="N690" s="122"/>
      <c r="X690" s="159"/>
      <c r="AB690" s="46" t="str">
        <f>IF(AD682="","",IF(AK690&gt;0,IF(AK690&lt;=AD682,"X",""),""))</f>
        <v/>
      </c>
      <c r="AC690" s="317" t="str">
        <f>IF($F$31="","",$F$31)</f>
        <v/>
      </c>
      <c r="AD690" s="646"/>
      <c r="AE690" s="647"/>
      <c r="AF690" s="648"/>
      <c r="AG690" s="646"/>
      <c r="AH690" s="647"/>
      <c r="AI690" s="647"/>
      <c r="AJ690" s="648"/>
      <c r="AK690" s="122"/>
    </row>
    <row r="691" spans="4:47" ht="15" customHeight="1" x14ac:dyDescent="0.3">
      <c r="E691" s="46" t="str">
        <f>IF(G682="","",IF(N691&gt;0,IF(N691&lt;=G682,"X",""),""))</f>
        <v/>
      </c>
      <c r="F691" s="317" t="str">
        <f>IF($F$32="","",$F$32)</f>
        <v/>
      </c>
      <c r="G691" s="646"/>
      <c r="H691" s="647"/>
      <c r="I691" s="648"/>
      <c r="J691" s="646"/>
      <c r="K691" s="647"/>
      <c r="L691" s="647"/>
      <c r="M691" s="648"/>
      <c r="N691" s="122"/>
      <c r="X691" s="159"/>
      <c r="AB691" s="46" t="str">
        <f>IF(AD682="","",IF(AK691&gt;0,IF(AK691&lt;=AD682,"X",""),""))</f>
        <v/>
      </c>
      <c r="AC691" s="317" t="str">
        <f>IF($F$32="","",$F$32)</f>
        <v/>
      </c>
      <c r="AD691" s="646"/>
      <c r="AE691" s="647"/>
      <c r="AF691" s="648"/>
      <c r="AG691" s="646"/>
      <c r="AH691" s="647"/>
      <c r="AI691" s="647"/>
      <c r="AJ691" s="648"/>
      <c r="AK691" s="122"/>
    </row>
    <row r="692" spans="4:47" ht="15" customHeight="1" x14ac:dyDescent="0.3">
      <c r="E692" s="46" t="str">
        <f>IF(G682="","",IF(N692&gt;0,IF(N692&lt;=G682,"X",""),""))</f>
        <v/>
      </c>
      <c r="F692" s="317" t="str">
        <f>IF($F$33="","",$F$33)</f>
        <v/>
      </c>
      <c r="G692" s="646"/>
      <c r="H692" s="647"/>
      <c r="I692" s="648"/>
      <c r="J692" s="646"/>
      <c r="K692" s="647"/>
      <c r="L692" s="647"/>
      <c r="M692" s="648"/>
      <c r="N692" s="122"/>
      <c r="X692" s="159"/>
      <c r="AB692" s="46" t="str">
        <f>IF(AD682="","",IF(AK692&gt;0,IF(AK692&lt;=AD682,"X",""),""))</f>
        <v/>
      </c>
      <c r="AC692" s="317" t="str">
        <f>IF($F$33="","",$F$33)</f>
        <v/>
      </c>
      <c r="AD692" s="646"/>
      <c r="AE692" s="647"/>
      <c r="AF692" s="648"/>
      <c r="AG692" s="646"/>
      <c r="AH692" s="647"/>
      <c r="AI692" s="647"/>
      <c r="AJ692" s="648"/>
      <c r="AK692" s="122"/>
    </row>
    <row r="693" spans="4:47" ht="17.25" thickBot="1" x14ac:dyDescent="0.35">
      <c r="D693" s="40"/>
      <c r="E693" s="40"/>
      <c r="F693" s="40"/>
      <c r="G693" s="40"/>
      <c r="H693" s="40"/>
      <c r="I693" s="40"/>
      <c r="J693" s="40"/>
      <c r="K693" s="40"/>
      <c r="L693" s="40"/>
      <c r="M693" s="40"/>
      <c r="N693" s="40"/>
      <c r="X693" s="159"/>
      <c r="AA693" s="40"/>
      <c r="AB693" s="40"/>
      <c r="AC693" s="40"/>
      <c r="AD693" s="40"/>
      <c r="AE693" s="40"/>
      <c r="AF693" s="40"/>
      <c r="AG693" s="40"/>
      <c r="AH693" s="40"/>
      <c r="AI693" s="40"/>
      <c r="AJ693" s="40"/>
      <c r="AK693" s="40"/>
    </row>
    <row r="694" spans="4:47" x14ac:dyDescent="0.3">
      <c r="D694" s="645"/>
      <c r="E694" s="645"/>
      <c r="F694" s="645"/>
      <c r="G694" s="645"/>
      <c r="H694" s="645"/>
      <c r="I694" s="645"/>
      <c r="J694" s="645"/>
      <c r="K694" s="645"/>
      <c r="L694" s="645"/>
      <c r="M694" s="645"/>
      <c r="N694" s="645"/>
      <c r="X694" s="159"/>
      <c r="AA694" s="645"/>
      <c r="AB694" s="645"/>
      <c r="AC694" s="645"/>
      <c r="AD694" s="645"/>
      <c r="AE694" s="645"/>
      <c r="AF694" s="645"/>
      <c r="AG694" s="645"/>
      <c r="AH694" s="645"/>
      <c r="AI694" s="645"/>
      <c r="AJ694" s="645"/>
      <c r="AK694" s="645"/>
    </row>
    <row r="695" spans="4:47" x14ac:dyDescent="0.3">
      <c r="E695" s="35" t="s">
        <v>194</v>
      </c>
      <c r="F695" s="41">
        <f>F681+1</f>
        <v>48</v>
      </c>
      <c r="G695" s="35" t="s">
        <v>195</v>
      </c>
      <c r="H695" s="35"/>
      <c r="I695" s="35"/>
      <c r="J695" s="326" t="s">
        <v>457</v>
      </c>
      <c r="K695" s="324"/>
      <c r="X695" s="159"/>
      <c r="AB695" s="35" t="s">
        <v>194</v>
      </c>
      <c r="AC695" s="41">
        <f>AC681+1</f>
        <v>48</v>
      </c>
      <c r="AD695" s="35" t="s">
        <v>195</v>
      </c>
      <c r="AE695" s="35"/>
      <c r="AF695" s="35"/>
      <c r="AG695" s="326" t="s">
        <v>457</v>
      </c>
      <c r="AH695" s="324"/>
    </row>
    <row r="696" spans="4:47" x14ac:dyDescent="0.3">
      <c r="E696" s="35" t="s">
        <v>196</v>
      </c>
      <c r="F696" s="267"/>
      <c r="G696" s="43" t="str">
        <f>IF(F696=O$4,P$4,IF(F696=O$5,P$5,IF(F696=O$6,P$6,IF(F696=O$7,P$7,IF(F696=O$8,P$8,"")))))</f>
        <v/>
      </c>
      <c r="H696" s="43"/>
      <c r="I696" s="43"/>
      <c r="J696" s="326" t="s">
        <v>458</v>
      </c>
      <c r="K696" s="324"/>
      <c r="L696" s="44"/>
      <c r="M696" s="44"/>
      <c r="N696" s="44"/>
      <c r="O696" s="113">
        <f>IF(F696="",0,1)</f>
        <v>0</v>
      </c>
      <c r="P696" s="113">
        <f>IF(E699="",0,1)</f>
        <v>0</v>
      </c>
      <c r="Q696" s="113">
        <f>IF(E700="",0,1)</f>
        <v>0</v>
      </c>
      <c r="R696" s="113">
        <f>IF(E701="",0,1)</f>
        <v>0</v>
      </c>
      <c r="S696" s="113">
        <f>IF(E702="",0,1)</f>
        <v>0</v>
      </c>
      <c r="T696" s="113">
        <f>IF(E703="",0,1)</f>
        <v>0</v>
      </c>
      <c r="U696" s="113">
        <f>IF(E704="",0,1)</f>
        <v>0</v>
      </c>
      <c r="V696" s="113">
        <f>IF(E705="",0,1)</f>
        <v>0</v>
      </c>
      <c r="W696" s="113">
        <f>IF(E706="",0,1)</f>
        <v>0</v>
      </c>
      <c r="X696" s="159"/>
      <c r="AB696" s="35" t="s">
        <v>196</v>
      </c>
      <c r="AC696" s="267"/>
      <c r="AD696" s="43" t="str">
        <f>IF(AC696=AL$4,AM$4,IF(AC696=AL$5,AM$5,IF(AC696=AL$6,AM$6,IF(AC696=AL$7,AM$7,IF(AC696=AL$8,AM$8,"")))))</f>
        <v/>
      </c>
      <c r="AE696" s="43"/>
      <c r="AF696" s="43"/>
      <c r="AG696" s="326" t="s">
        <v>458</v>
      </c>
      <c r="AH696" s="324"/>
      <c r="AI696" s="44"/>
      <c r="AJ696" s="44"/>
      <c r="AK696" s="44"/>
      <c r="AL696" s="113">
        <f>IF(AC696="",0,1)</f>
        <v>0</v>
      </c>
      <c r="AM696" s="113">
        <f>IF(AB699="",0,1)</f>
        <v>0</v>
      </c>
      <c r="AN696" s="113">
        <f>IF(AB700="",0,1)</f>
        <v>0</v>
      </c>
      <c r="AO696" s="113">
        <f>IF(AB701="",0,1)</f>
        <v>0</v>
      </c>
      <c r="AP696" s="113">
        <f>IF(AB702="",0,1)</f>
        <v>0</v>
      </c>
      <c r="AQ696" s="113">
        <f>IF(AB703="",0,1)</f>
        <v>0</v>
      </c>
      <c r="AR696" s="113">
        <f>IF(AB704="",0,1)</f>
        <v>0</v>
      </c>
      <c r="AS696" s="113">
        <f>IF(AB705="",0,1)</f>
        <v>0</v>
      </c>
      <c r="AT696" s="113">
        <f>IF(AB706="",0,1)</f>
        <v>0</v>
      </c>
      <c r="AU696" s="113">
        <f>IF(AB706="",0,1)</f>
        <v>0</v>
      </c>
    </row>
    <row r="697" spans="4:47" x14ac:dyDescent="0.3">
      <c r="G697" s="82"/>
      <c r="H697" s="82"/>
      <c r="I697" s="82"/>
      <c r="J697" s="82"/>
      <c r="K697" s="82"/>
      <c r="L697" s="82"/>
      <c r="M697" s="82"/>
      <c r="N697" s="82"/>
      <c r="X697" s="159"/>
      <c r="AD697" s="318"/>
      <c r="AE697" s="318"/>
      <c r="AF697" s="318"/>
      <c r="AG697" s="318"/>
      <c r="AH697" s="318"/>
      <c r="AI697" s="318"/>
      <c r="AJ697" s="318"/>
      <c r="AK697" s="318"/>
    </row>
    <row r="698" spans="4:47" x14ac:dyDescent="0.3">
      <c r="F698" s="35" t="s">
        <v>197</v>
      </c>
      <c r="G698" s="35" t="s">
        <v>198</v>
      </c>
      <c r="H698" s="35"/>
      <c r="I698" s="35"/>
      <c r="J698" s="35" t="s">
        <v>199</v>
      </c>
      <c r="K698" s="35"/>
      <c r="L698" s="35"/>
      <c r="M698" s="35"/>
      <c r="N698" s="35" t="s">
        <v>200</v>
      </c>
      <c r="X698" s="159"/>
      <c r="AC698" s="35" t="s">
        <v>197</v>
      </c>
      <c r="AD698" s="35" t="s">
        <v>198</v>
      </c>
      <c r="AE698" s="35"/>
      <c r="AF698" s="35"/>
      <c r="AG698" s="35" t="s">
        <v>199</v>
      </c>
      <c r="AH698" s="35"/>
      <c r="AI698" s="35"/>
      <c r="AJ698" s="35"/>
      <c r="AK698" s="35" t="s">
        <v>200</v>
      </c>
    </row>
    <row r="699" spans="4:47" ht="15" customHeight="1" x14ac:dyDescent="0.3">
      <c r="E699" s="46" t="str">
        <f>IF(G696="","",IF(N699&gt;0,IF(N699&lt;=G696,"X",""),""))</f>
        <v/>
      </c>
      <c r="F699" s="317" t="str">
        <f>IF($F$26="","",$F$26)</f>
        <v>Grocery Stores</v>
      </c>
      <c r="G699" s="646"/>
      <c r="H699" s="647"/>
      <c r="I699" s="648"/>
      <c r="J699" s="646"/>
      <c r="K699" s="647"/>
      <c r="L699" s="647"/>
      <c r="M699" s="648"/>
      <c r="N699" s="122"/>
      <c r="X699" s="159"/>
      <c r="AB699" s="46" t="str">
        <f>IF(AD696="","",IF(AK699&gt;0,IF(AK699&lt;=AD696,"X",""),""))</f>
        <v/>
      </c>
      <c r="AC699" s="317" t="str">
        <f>IF($F$26="","",$F$26)</f>
        <v>Grocery Stores</v>
      </c>
      <c r="AD699" s="646"/>
      <c r="AE699" s="647"/>
      <c r="AF699" s="648"/>
      <c r="AG699" s="646"/>
      <c r="AH699" s="647"/>
      <c r="AI699" s="647"/>
      <c r="AJ699" s="648"/>
      <c r="AK699" s="122"/>
    </row>
    <row r="700" spans="4:47" ht="15" customHeight="1" x14ac:dyDescent="0.3">
      <c r="E700" s="46" t="str">
        <f>IF(G696="","",IF(N700&gt;0,IF(N700&lt;=G696,"X",""),""))</f>
        <v/>
      </c>
      <c r="F700" s="317" t="str">
        <f>IF($F$27="","",$F$27)</f>
        <v>Education</v>
      </c>
      <c r="G700" s="646"/>
      <c r="H700" s="647"/>
      <c r="I700" s="648"/>
      <c r="J700" s="646"/>
      <c r="K700" s="647"/>
      <c r="L700" s="647"/>
      <c r="M700" s="648"/>
      <c r="N700" s="122"/>
      <c r="X700" s="159"/>
      <c r="AB700" s="46" t="str">
        <f>IF(AD696="","",IF(AK700&gt;0,IF(AK700&lt;=AD696,"X",""),""))</f>
        <v/>
      </c>
      <c r="AC700" s="317" t="str">
        <f>IF($F$27="","",$F$27)</f>
        <v>Education</v>
      </c>
      <c r="AD700" s="646"/>
      <c r="AE700" s="647"/>
      <c r="AF700" s="648"/>
      <c r="AG700" s="646"/>
      <c r="AH700" s="647"/>
      <c r="AI700" s="647"/>
      <c r="AJ700" s="648"/>
      <c r="AK700" s="122"/>
    </row>
    <row r="701" spans="4:47" ht="15" customHeight="1" x14ac:dyDescent="0.3">
      <c r="E701" s="46" t="str">
        <f>IF(G696="","",IF(N701&gt;0,IF(N701&lt;=G696,"X",""),""))</f>
        <v/>
      </c>
      <c r="F701" s="317" t="str">
        <f>IF($F$28="","",$F$28)</f>
        <v>Recreation</v>
      </c>
      <c r="G701" s="646"/>
      <c r="H701" s="647"/>
      <c r="I701" s="648"/>
      <c r="J701" s="646"/>
      <c r="K701" s="647"/>
      <c r="L701" s="647"/>
      <c r="M701" s="648"/>
      <c r="N701" s="122"/>
      <c r="X701" s="159"/>
      <c r="AB701" s="46" t="str">
        <f>IF(AD696="","",IF(AK701&gt;0,IF(AK701&lt;=AD696,"X",""),""))</f>
        <v/>
      </c>
      <c r="AC701" s="317" t="str">
        <f>IF($F$28="","",$F$28)</f>
        <v>Recreation</v>
      </c>
      <c r="AD701" s="646"/>
      <c r="AE701" s="647"/>
      <c r="AF701" s="648"/>
      <c r="AG701" s="646"/>
      <c r="AH701" s="647"/>
      <c r="AI701" s="647"/>
      <c r="AJ701" s="648"/>
      <c r="AK701" s="122"/>
    </row>
    <row r="702" spans="4:47" ht="15" customHeight="1" x14ac:dyDescent="0.3">
      <c r="E702" s="46" t="str">
        <f>IF(G696="","",IF(N702&gt;0,IF(N702&lt;=G696,"X",""),""))</f>
        <v/>
      </c>
      <c r="F702" s="317" t="str">
        <f>IF($F$29="","",$F$29)</f>
        <v>Health Services</v>
      </c>
      <c r="G702" s="646"/>
      <c r="H702" s="647"/>
      <c r="I702" s="648"/>
      <c r="J702" s="646"/>
      <c r="K702" s="647"/>
      <c r="L702" s="647"/>
      <c r="M702" s="648"/>
      <c r="N702" s="122"/>
      <c r="X702" s="159"/>
      <c r="AB702" s="46" t="str">
        <f>IF(AD696="","",IF(AK702&gt;0,IF(AK702&lt;=AD696,"X",""),""))</f>
        <v/>
      </c>
      <c r="AC702" s="317" t="str">
        <f>IF($F$29="","",$F$29)</f>
        <v>Health Services</v>
      </c>
      <c r="AD702" s="646"/>
      <c r="AE702" s="647"/>
      <c r="AF702" s="648"/>
      <c r="AG702" s="646"/>
      <c r="AH702" s="647"/>
      <c r="AI702" s="647"/>
      <c r="AJ702" s="648"/>
      <c r="AK702" s="122"/>
    </row>
    <row r="703" spans="4:47" ht="15" customHeight="1" x14ac:dyDescent="0.3">
      <c r="E703" s="46" t="str">
        <f>IF(G696="","",IF(N703&gt;0,IF(N703&lt;=G696,"X",""),""))</f>
        <v/>
      </c>
      <c r="F703" s="317" t="str">
        <f>IF($F$30="","",$F$30)</f>
        <v>Social Services</v>
      </c>
      <c r="G703" s="646"/>
      <c r="H703" s="647"/>
      <c r="I703" s="648"/>
      <c r="J703" s="646"/>
      <c r="K703" s="647"/>
      <c r="L703" s="647"/>
      <c r="M703" s="648"/>
      <c r="N703" s="122"/>
      <c r="X703" s="159"/>
      <c r="AB703" s="46" t="str">
        <f>IF(AD696="","",IF(AK703&gt;0,IF(AK703&lt;=AD696,"X",""),""))</f>
        <v/>
      </c>
      <c r="AC703" s="317" t="str">
        <f>IF($F$30="","",$F$30)</f>
        <v>Social Services</v>
      </c>
      <c r="AD703" s="646"/>
      <c r="AE703" s="647"/>
      <c r="AF703" s="648"/>
      <c r="AG703" s="646"/>
      <c r="AH703" s="647"/>
      <c r="AI703" s="647"/>
      <c r="AJ703" s="648"/>
      <c r="AK703" s="122"/>
    </row>
    <row r="704" spans="4:47" ht="15" customHeight="1" x14ac:dyDescent="0.3">
      <c r="E704" s="46" t="str">
        <f>IF(G696="","",IF(N704&gt;0,IF(N704&lt;=G696,"X",""),""))</f>
        <v/>
      </c>
      <c r="F704" s="317" t="str">
        <f>IF($F$31="","",$F$31)</f>
        <v/>
      </c>
      <c r="G704" s="646"/>
      <c r="H704" s="647"/>
      <c r="I704" s="648"/>
      <c r="J704" s="646"/>
      <c r="K704" s="647"/>
      <c r="L704" s="647"/>
      <c r="M704" s="648"/>
      <c r="N704" s="122"/>
      <c r="X704" s="159"/>
      <c r="AB704" s="46" t="str">
        <f>IF(AD696="","",IF(AK704&gt;0,IF(AK704&lt;=AD696,"X",""),""))</f>
        <v/>
      </c>
      <c r="AC704" s="317" t="str">
        <f>IF($F$31="","",$F$31)</f>
        <v/>
      </c>
      <c r="AD704" s="646"/>
      <c r="AE704" s="647"/>
      <c r="AF704" s="648"/>
      <c r="AG704" s="646"/>
      <c r="AH704" s="647"/>
      <c r="AI704" s="647"/>
      <c r="AJ704" s="648"/>
      <c r="AK704" s="122"/>
    </row>
    <row r="705" spans="4:47" ht="15" customHeight="1" x14ac:dyDescent="0.3">
      <c r="E705" s="46" t="str">
        <f>IF(G696="","",IF(N705&gt;0,IF(N705&lt;=G696,"X",""),""))</f>
        <v/>
      </c>
      <c r="F705" s="317" t="str">
        <f>IF($F$32="","",$F$32)</f>
        <v/>
      </c>
      <c r="G705" s="646"/>
      <c r="H705" s="647"/>
      <c r="I705" s="648"/>
      <c r="J705" s="646"/>
      <c r="K705" s="647"/>
      <c r="L705" s="647"/>
      <c r="M705" s="648"/>
      <c r="N705" s="122"/>
      <c r="X705" s="159"/>
      <c r="AB705" s="46" t="str">
        <f>IF(AD696="","",IF(AK705&gt;0,IF(AK705&lt;=AD696,"X",""),""))</f>
        <v/>
      </c>
      <c r="AC705" s="317" t="str">
        <f>IF($F$32="","",$F$32)</f>
        <v/>
      </c>
      <c r="AD705" s="646"/>
      <c r="AE705" s="647"/>
      <c r="AF705" s="648"/>
      <c r="AG705" s="646"/>
      <c r="AH705" s="647"/>
      <c r="AI705" s="647"/>
      <c r="AJ705" s="648"/>
      <c r="AK705" s="122"/>
    </row>
    <row r="706" spans="4:47" ht="15" customHeight="1" x14ac:dyDescent="0.3">
      <c r="E706" s="46" t="str">
        <f>IF(G696="","",IF(N706&gt;0,IF(N706&lt;=G696,"X",""),""))</f>
        <v/>
      </c>
      <c r="F706" s="317" t="str">
        <f>IF($F$33="","",$F$33)</f>
        <v/>
      </c>
      <c r="G706" s="646"/>
      <c r="H706" s="647"/>
      <c r="I706" s="648"/>
      <c r="J706" s="646"/>
      <c r="K706" s="647"/>
      <c r="L706" s="647"/>
      <c r="M706" s="648"/>
      <c r="N706" s="122"/>
      <c r="X706" s="159"/>
      <c r="AB706" s="46" t="str">
        <f>IF(AD696="","",IF(AK706&gt;0,IF(AK706&lt;=AD696,"X",""),""))</f>
        <v/>
      </c>
      <c r="AC706" s="317" t="str">
        <f>IF($F$33="","",$F$33)</f>
        <v/>
      </c>
      <c r="AD706" s="646"/>
      <c r="AE706" s="647"/>
      <c r="AF706" s="648"/>
      <c r="AG706" s="646"/>
      <c r="AH706" s="647"/>
      <c r="AI706" s="647"/>
      <c r="AJ706" s="648"/>
      <c r="AK706" s="122"/>
    </row>
    <row r="707" spans="4:47" ht="17.25" thickBot="1" x14ac:dyDescent="0.35">
      <c r="D707" s="40"/>
      <c r="E707" s="40"/>
      <c r="F707" s="40"/>
      <c r="G707" s="40"/>
      <c r="H707" s="40"/>
      <c r="I707" s="40"/>
      <c r="J707" s="40"/>
      <c r="K707" s="40"/>
      <c r="L707" s="40"/>
      <c r="M707" s="40"/>
      <c r="N707" s="40"/>
      <c r="X707" s="159"/>
      <c r="AA707" s="40"/>
      <c r="AB707" s="40"/>
      <c r="AC707" s="40"/>
      <c r="AD707" s="40"/>
      <c r="AE707" s="40"/>
      <c r="AF707" s="40"/>
      <c r="AG707" s="40"/>
      <c r="AH707" s="40"/>
      <c r="AI707" s="40"/>
      <c r="AJ707" s="40"/>
      <c r="AK707" s="40"/>
    </row>
    <row r="708" spans="4:47" x14ac:dyDescent="0.3">
      <c r="D708" s="645"/>
      <c r="E708" s="645"/>
      <c r="F708" s="645"/>
      <c r="G708" s="645"/>
      <c r="H708" s="645"/>
      <c r="I708" s="645"/>
      <c r="J708" s="645"/>
      <c r="K708" s="645"/>
      <c r="L708" s="645"/>
      <c r="M708" s="645"/>
      <c r="N708" s="645"/>
      <c r="X708" s="159"/>
      <c r="AA708" s="645"/>
      <c r="AB708" s="645"/>
      <c r="AC708" s="645"/>
      <c r="AD708" s="645"/>
      <c r="AE708" s="645"/>
      <c r="AF708" s="645"/>
      <c r="AG708" s="645"/>
      <c r="AH708" s="645"/>
      <c r="AI708" s="645"/>
      <c r="AJ708" s="645"/>
      <c r="AK708" s="645"/>
    </row>
    <row r="709" spans="4:47" x14ac:dyDescent="0.3">
      <c r="E709" s="35" t="s">
        <v>194</v>
      </c>
      <c r="F709" s="41">
        <f>F695+1</f>
        <v>49</v>
      </c>
      <c r="G709" s="35" t="s">
        <v>195</v>
      </c>
      <c r="H709" s="35"/>
      <c r="I709" s="35"/>
      <c r="J709" s="326" t="s">
        <v>457</v>
      </c>
      <c r="K709" s="324"/>
      <c r="X709" s="159"/>
      <c r="AB709" s="35" t="s">
        <v>194</v>
      </c>
      <c r="AC709" s="41">
        <f>AC695+1</f>
        <v>49</v>
      </c>
      <c r="AD709" s="35" t="s">
        <v>195</v>
      </c>
      <c r="AE709" s="35"/>
      <c r="AF709" s="35"/>
      <c r="AG709" s="326" t="s">
        <v>457</v>
      </c>
      <c r="AH709" s="324"/>
    </row>
    <row r="710" spans="4:47" x14ac:dyDescent="0.3">
      <c r="E710" s="35" t="s">
        <v>196</v>
      </c>
      <c r="F710" s="267"/>
      <c r="G710" s="43" t="str">
        <f>IF(F710=O$4,P$4,IF(F710=O$5,P$5,IF(F710=O$6,P$6,IF(F710=O$7,P$7,IF(F710=O$8,P$8,"")))))</f>
        <v/>
      </c>
      <c r="H710" s="43"/>
      <c r="I710" s="43"/>
      <c r="J710" s="326" t="s">
        <v>458</v>
      </c>
      <c r="K710" s="324"/>
      <c r="L710" s="44"/>
      <c r="M710" s="44"/>
      <c r="N710" s="44"/>
      <c r="O710" s="113">
        <f>IF(F710="",0,1)</f>
        <v>0</v>
      </c>
      <c r="P710" s="113">
        <f>IF(E713="",0,1)</f>
        <v>0</v>
      </c>
      <c r="Q710" s="113">
        <f>IF(E714="",0,1)</f>
        <v>0</v>
      </c>
      <c r="R710" s="113">
        <f>IF(E715="",0,1)</f>
        <v>0</v>
      </c>
      <c r="S710" s="113">
        <f>IF(E716="",0,1)</f>
        <v>0</v>
      </c>
      <c r="T710" s="113">
        <f>IF(E717="",0,1)</f>
        <v>0</v>
      </c>
      <c r="U710" s="113">
        <f>IF(E718="",0,1)</f>
        <v>0</v>
      </c>
      <c r="V710" s="113">
        <f>IF(E719="",0,1)</f>
        <v>0</v>
      </c>
      <c r="W710" s="113">
        <f>IF(E720="",0,1)</f>
        <v>0</v>
      </c>
      <c r="X710" s="159"/>
      <c r="AB710" s="35" t="s">
        <v>196</v>
      </c>
      <c r="AC710" s="267"/>
      <c r="AD710" s="43" t="str">
        <f>IF(AC710=AL$4,AM$4,IF(AC710=AL$5,AM$5,IF(AC710=AL$6,AM$6,IF(AC710=AL$7,AM$7,IF(AC710=AL$8,AM$8,"")))))</f>
        <v/>
      </c>
      <c r="AE710" s="43"/>
      <c r="AF710" s="43"/>
      <c r="AG710" s="326" t="s">
        <v>458</v>
      </c>
      <c r="AH710" s="324"/>
      <c r="AI710" s="44"/>
      <c r="AJ710" s="44"/>
      <c r="AK710" s="44"/>
      <c r="AL710" s="113">
        <f>IF(AC710="",0,1)</f>
        <v>0</v>
      </c>
      <c r="AM710" s="113">
        <f>IF(AB713="",0,1)</f>
        <v>0</v>
      </c>
      <c r="AN710" s="113">
        <f>IF(AB714="",0,1)</f>
        <v>0</v>
      </c>
      <c r="AO710" s="113">
        <f>IF(AB715="",0,1)</f>
        <v>0</v>
      </c>
      <c r="AP710" s="113">
        <f>IF(AB716="",0,1)</f>
        <v>0</v>
      </c>
      <c r="AQ710" s="113">
        <f>IF(AB717="",0,1)</f>
        <v>0</v>
      </c>
      <c r="AR710" s="113">
        <f>IF(AB718="",0,1)</f>
        <v>0</v>
      </c>
      <c r="AS710" s="113">
        <f>IF(AB719="",0,1)</f>
        <v>0</v>
      </c>
      <c r="AT710" s="113">
        <f>IF(AB720="",0,1)</f>
        <v>0</v>
      </c>
      <c r="AU710" s="113">
        <f>IF(AB720="",0,1)</f>
        <v>0</v>
      </c>
    </row>
    <row r="711" spans="4:47" x14ac:dyDescent="0.3">
      <c r="G711" s="82"/>
      <c r="H711" s="82"/>
      <c r="I711" s="82"/>
      <c r="J711" s="82"/>
      <c r="K711" s="82"/>
      <c r="L711" s="82"/>
      <c r="M711" s="82"/>
      <c r="N711" s="82"/>
      <c r="X711" s="159"/>
      <c r="AD711" s="318"/>
      <c r="AE711" s="318"/>
      <c r="AF711" s="318"/>
      <c r="AG711" s="318"/>
      <c r="AH711" s="318"/>
      <c r="AI711" s="318"/>
      <c r="AJ711" s="318"/>
      <c r="AK711" s="318"/>
    </row>
    <row r="712" spans="4:47" x14ac:dyDescent="0.3">
      <c r="F712" s="35" t="s">
        <v>197</v>
      </c>
      <c r="G712" s="35" t="s">
        <v>198</v>
      </c>
      <c r="H712" s="35"/>
      <c r="I712" s="35"/>
      <c r="J712" s="35" t="s">
        <v>199</v>
      </c>
      <c r="K712" s="35"/>
      <c r="L712" s="35"/>
      <c r="M712" s="35"/>
      <c r="N712" s="35" t="s">
        <v>200</v>
      </c>
      <c r="X712" s="159"/>
      <c r="AC712" s="35" t="s">
        <v>197</v>
      </c>
      <c r="AD712" s="35" t="s">
        <v>198</v>
      </c>
      <c r="AE712" s="35"/>
      <c r="AF712" s="35"/>
      <c r="AG712" s="35" t="s">
        <v>199</v>
      </c>
      <c r="AH712" s="35"/>
      <c r="AI712" s="35"/>
      <c r="AJ712" s="35"/>
      <c r="AK712" s="35" t="s">
        <v>200</v>
      </c>
    </row>
    <row r="713" spans="4:47" ht="15" customHeight="1" x14ac:dyDescent="0.3">
      <c r="E713" s="46" t="str">
        <f>IF(G710="","",IF(N713&gt;0,IF(N713&lt;=G710,"X",""),""))</f>
        <v/>
      </c>
      <c r="F713" s="317" t="str">
        <f>IF($F$26="","",$F$26)</f>
        <v>Grocery Stores</v>
      </c>
      <c r="G713" s="646"/>
      <c r="H713" s="647"/>
      <c r="I713" s="648"/>
      <c r="J713" s="646"/>
      <c r="K713" s="647"/>
      <c r="L713" s="647"/>
      <c r="M713" s="648"/>
      <c r="N713" s="122"/>
      <c r="X713" s="159"/>
      <c r="AB713" s="46" t="str">
        <f>IF(AD710="","",IF(AK713&gt;0,IF(AK713&lt;=AD710,"X",""),""))</f>
        <v/>
      </c>
      <c r="AC713" s="317" t="str">
        <f>IF($F$26="","",$F$26)</f>
        <v>Grocery Stores</v>
      </c>
      <c r="AD713" s="646"/>
      <c r="AE713" s="647"/>
      <c r="AF713" s="648"/>
      <c r="AG713" s="646"/>
      <c r="AH713" s="647"/>
      <c r="AI713" s="647"/>
      <c r="AJ713" s="648"/>
      <c r="AK713" s="122"/>
    </row>
    <row r="714" spans="4:47" ht="15" customHeight="1" x14ac:dyDescent="0.3">
      <c r="E714" s="46" t="str">
        <f>IF(G710="","",IF(N714&gt;0,IF(N714&lt;=G710,"X",""),""))</f>
        <v/>
      </c>
      <c r="F714" s="317" t="str">
        <f>IF($F$27="","",$F$27)</f>
        <v>Education</v>
      </c>
      <c r="G714" s="646"/>
      <c r="H714" s="647"/>
      <c r="I714" s="648"/>
      <c r="J714" s="646"/>
      <c r="K714" s="647"/>
      <c r="L714" s="647"/>
      <c r="M714" s="648"/>
      <c r="N714" s="122"/>
      <c r="X714" s="159"/>
      <c r="AB714" s="46" t="str">
        <f>IF(AD710="","",IF(AK714&gt;0,IF(AK714&lt;=AD710,"X",""),""))</f>
        <v/>
      </c>
      <c r="AC714" s="317" t="str">
        <f>IF($F$27="","",$F$27)</f>
        <v>Education</v>
      </c>
      <c r="AD714" s="646"/>
      <c r="AE714" s="647"/>
      <c r="AF714" s="648"/>
      <c r="AG714" s="646"/>
      <c r="AH714" s="647"/>
      <c r="AI714" s="647"/>
      <c r="AJ714" s="648"/>
      <c r="AK714" s="122"/>
    </row>
    <row r="715" spans="4:47" ht="15" customHeight="1" x14ac:dyDescent="0.3">
      <c r="E715" s="46" t="str">
        <f>IF(G710="","",IF(N715&gt;0,IF(N715&lt;=G710,"X",""),""))</f>
        <v/>
      </c>
      <c r="F715" s="317" t="str">
        <f>IF($F$28="","",$F$28)</f>
        <v>Recreation</v>
      </c>
      <c r="G715" s="646"/>
      <c r="H715" s="647"/>
      <c r="I715" s="648"/>
      <c r="J715" s="646"/>
      <c r="K715" s="647"/>
      <c r="L715" s="647"/>
      <c r="M715" s="648"/>
      <c r="N715" s="122"/>
      <c r="X715" s="159"/>
      <c r="AB715" s="46" t="str">
        <f>IF(AD710="","",IF(AK715&gt;0,IF(AK715&lt;=AD710,"X",""),""))</f>
        <v/>
      </c>
      <c r="AC715" s="317" t="str">
        <f>IF($F$28="","",$F$28)</f>
        <v>Recreation</v>
      </c>
      <c r="AD715" s="646"/>
      <c r="AE715" s="647"/>
      <c r="AF715" s="648"/>
      <c r="AG715" s="646"/>
      <c r="AH715" s="647"/>
      <c r="AI715" s="647"/>
      <c r="AJ715" s="648"/>
      <c r="AK715" s="122"/>
    </row>
    <row r="716" spans="4:47" ht="15" customHeight="1" x14ac:dyDescent="0.3">
      <c r="E716" s="46" t="str">
        <f>IF(G710="","",IF(N716&gt;0,IF(N716&lt;=G710,"X",""),""))</f>
        <v/>
      </c>
      <c r="F716" s="317" t="str">
        <f>IF($F$29="","",$F$29)</f>
        <v>Health Services</v>
      </c>
      <c r="G716" s="646"/>
      <c r="H716" s="647"/>
      <c r="I716" s="648"/>
      <c r="J716" s="646"/>
      <c r="K716" s="647"/>
      <c r="L716" s="647"/>
      <c r="M716" s="648"/>
      <c r="N716" s="122"/>
      <c r="X716" s="159"/>
      <c r="AB716" s="46" t="str">
        <f>IF(AD710="","",IF(AK716&gt;0,IF(AK716&lt;=AD710,"X",""),""))</f>
        <v/>
      </c>
      <c r="AC716" s="317" t="str">
        <f>IF($F$29="","",$F$29)</f>
        <v>Health Services</v>
      </c>
      <c r="AD716" s="646"/>
      <c r="AE716" s="647"/>
      <c r="AF716" s="648"/>
      <c r="AG716" s="646"/>
      <c r="AH716" s="647"/>
      <c r="AI716" s="647"/>
      <c r="AJ716" s="648"/>
      <c r="AK716" s="122"/>
    </row>
    <row r="717" spans="4:47" ht="15" customHeight="1" x14ac:dyDescent="0.3">
      <c r="E717" s="46" t="str">
        <f>IF(G710="","",IF(N717&gt;0,IF(N717&lt;=G710,"X",""),""))</f>
        <v/>
      </c>
      <c r="F717" s="317" t="str">
        <f>IF($F$30="","",$F$30)</f>
        <v>Social Services</v>
      </c>
      <c r="G717" s="646"/>
      <c r="H717" s="647"/>
      <c r="I717" s="648"/>
      <c r="J717" s="646"/>
      <c r="K717" s="647"/>
      <c r="L717" s="647"/>
      <c r="M717" s="648"/>
      <c r="N717" s="122"/>
      <c r="X717" s="159"/>
      <c r="AB717" s="46" t="str">
        <f>IF(AD710="","",IF(AK717&gt;0,IF(AK717&lt;=AD710,"X",""),""))</f>
        <v/>
      </c>
      <c r="AC717" s="317" t="str">
        <f>IF($F$30="","",$F$30)</f>
        <v>Social Services</v>
      </c>
      <c r="AD717" s="646"/>
      <c r="AE717" s="647"/>
      <c r="AF717" s="648"/>
      <c r="AG717" s="646"/>
      <c r="AH717" s="647"/>
      <c r="AI717" s="647"/>
      <c r="AJ717" s="648"/>
      <c r="AK717" s="122"/>
    </row>
    <row r="718" spans="4:47" ht="15" customHeight="1" x14ac:dyDescent="0.3">
      <c r="E718" s="46" t="str">
        <f>IF(G710="","",IF(N718&gt;0,IF(N718&lt;=G710,"X",""),""))</f>
        <v/>
      </c>
      <c r="F718" s="317" t="str">
        <f>IF($F$31="","",$F$31)</f>
        <v/>
      </c>
      <c r="G718" s="646"/>
      <c r="H718" s="647"/>
      <c r="I718" s="648"/>
      <c r="J718" s="646"/>
      <c r="K718" s="647"/>
      <c r="L718" s="647"/>
      <c r="M718" s="648"/>
      <c r="N718" s="122"/>
      <c r="X718" s="159"/>
      <c r="AB718" s="46" t="str">
        <f>IF(AD710="","",IF(AK718&gt;0,IF(AK718&lt;=AD710,"X",""),""))</f>
        <v/>
      </c>
      <c r="AC718" s="317" t="str">
        <f>IF($F$31="","",$F$31)</f>
        <v/>
      </c>
      <c r="AD718" s="646"/>
      <c r="AE718" s="647"/>
      <c r="AF718" s="648"/>
      <c r="AG718" s="646"/>
      <c r="AH718" s="647"/>
      <c r="AI718" s="647"/>
      <c r="AJ718" s="648"/>
      <c r="AK718" s="122"/>
    </row>
    <row r="719" spans="4:47" ht="15" customHeight="1" x14ac:dyDescent="0.3">
      <c r="E719" s="46" t="str">
        <f>IF(G710="","",IF(N719&gt;0,IF(N719&lt;=G710,"X",""),""))</f>
        <v/>
      </c>
      <c r="F719" s="317" t="str">
        <f>IF($F$32="","",$F$32)</f>
        <v/>
      </c>
      <c r="G719" s="646"/>
      <c r="H719" s="647"/>
      <c r="I719" s="648"/>
      <c r="J719" s="646"/>
      <c r="K719" s="647"/>
      <c r="L719" s="647"/>
      <c r="M719" s="648"/>
      <c r="N719" s="122"/>
      <c r="X719" s="159"/>
      <c r="AB719" s="46" t="str">
        <f>IF(AD710="","",IF(AK719&gt;0,IF(AK719&lt;=AD710,"X",""),""))</f>
        <v/>
      </c>
      <c r="AC719" s="317" t="str">
        <f>IF($F$32="","",$F$32)</f>
        <v/>
      </c>
      <c r="AD719" s="646"/>
      <c r="AE719" s="647"/>
      <c r="AF719" s="648"/>
      <c r="AG719" s="646"/>
      <c r="AH719" s="647"/>
      <c r="AI719" s="647"/>
      <c r="AJ719" s="648"/>
      <c r="AK719" s="122"/>
    </row>
    <row r="720" spans="4:47" ht="15" customHeight="1" x14ac:dyDescent="0.3">
      <c r="E720" s="46" t="str">
        <f>IF(G710="","",IF(N720&gt;0,IF(N720&lt;=G710,"X",""),""))</f>
        <v/>
      </c>
      <c r="F720" s="317" t="str">
        <f>IF($F$33="","",$F$33)</f>
        <v/>
      </c>
      <c r="G720" s="646"/>
      <c r="H720" s="647"/>
      <c r="I720" s="648"/>
      <c r="J720" s="646"/>
      <c r="K720" s="647"/>
      <c r="L720" s="647"/>
      <c r="M720" s="648"/>
      <c r="N720" s="122"/>
      <c r="X720" s="159"/>
      <c r="AB720" s="46" t="str">
        <f>IF(AD710="","",IF(AK720&gt;0,IF(AK720&lt;=AD710,"X",""),""))</f>
        <v/>
      </c>
      <c r="AC720" s="317" t="str">
        <f>IF($F$33="","",$F$33)</f>
        <v/>
      </c>
      <c r="AD720" s="646"/>
      <c r="AE720" s="647"/>
      <c r="AF720" s="648"/>
      <c r="AG720" s="646"/>
      <c r="AH720" s="647"/>
      <c r="AI720" s="647"/>
      <c r="AJ720" s="648"/>
      <c r="AK720" s="122"/>
    </row>
    <row r="721" spans="4:47" ht="17.25" thickBot="1" x14ac:dyDescent="0.35">
      <c r="D721" s="40"/>
      <c r="E721" s="40"/>
      <c r="F721" s="40"/>
      <c r="G721" s="40"/>
      <c r="H721" s="40"/>
      <c r="I721" s="40"/>
      <c r="J721" s="40"/>
      <c r="K721" s="40"/>
      <c r="L721" s="40"/>
      <c r="M721" s="40"/>
      <c r="N721" s="40"/>
      <c r="X721" s="159"/>
      <c r="AA721" s="40"/>
      <c r="AB721" s="40"/>
      <c r="AC721" s="40"/>
      <c r="AD721" s="40"/>
      <c r="AE721" s="40"/>
      <c r="AF721" s="40"/>
      <c r="AG721" s="40"/>
      <c r="AH721" s="40"/>
      <c r="AI721" s="40"/>
      <c r="AJ721" s="40"/>
      <c r="AK721" s="40"/>
    </row>
    <row r="722" spans="4:47" x14ac:dyDescent="0.3">
      <c r="D722" s="645"/>
      <c r="E722" s="645"/>
      <c r="F722" s="645"/>
      <c r="G722" s="645"/>
      <c r="H722" s="645"/>
      <c r="I722" s="645"/>
      <c r="J722" s="645"/>
      <c r="K722" s="645"/>
      <c r="L722" s="645"/>
      <c r="M722" s="645"/>
      <c r="N722" s="645"/>
      <c r="X722" s="159"/>
      <c r="AA722" s="645"/>
      <c r="AB722" s="645"/>
      <c r="AC722" s="645"/>
      <c r="AD722" s="645"/>
      <c r="AE722" s="645"/>
      <c r="AF722" s="645"/>
      <c r="AG722" s="645"/>
      <c r="AH722" s="645"/>
      <c r="AI722" s="645"/>
      <c r="AJ722" s="645"/>
      <c r="AK722" s="645"/>
    </row>
    <row r="723" spans="4:47" x14ac:dyDescent="0.3">
      <c r="E723" s="35" t="s">
        <v>194</v>
      </c>
      <c r="F723" s="41">
        <f>F709+1</f>
        <v>50</v>
      </c>
      <c r="G723" s="35" t="s">
        <v>195</v>
      </c>
      <c r="H723" s="35"/>
      <c r="I723" s="35"/>
      <c r="J723" s="326" t="s">
        <v>457</v>
      </c>
      <c r="K723" s="324"/>
      <c r="X723" s="159"/>
      <c r="AB723" s="35" t="s">
        <v>194</v>
      </c>
      <c r="AC723" s="41">
        <f>AC709+1</f>
        <v>50</v>
      </c>
      <c r="AD723" s="35" t="s">
        <v>195</v>
      </c>
      <c r="AE723" s="35"/>
      <c r="AF723" s="35"/>
      <c r="AG723" s="326" t="s">
        <v>457</v>
      </c>
      <c r="AH723" s="324"/>
    </row>
    <row r="724" spans="4:47" x14ac:dyDescent="0.3">
      <c r="E724" s="35" t="s">
        <v>196</v>
      </c>
      <c r="F724" s="267"/>
      <c r="G724" s="43" t="str">
        <f>IF(F724=O$4,P$4,IF(F724=O$5,P$5,IF(F724=O$6,P$6,IF(F724=O$7,P$7,IF(F724=O$8,P$8,"")))))</f>
        <v/>
      </c>
      <c r="H724" s="43"/>
      <c r="I724" s="43"/>
      <c r="J724" s="326" t="s">
        <v>458</v>
      </c>
      <c r="K724" s="324"/>
      <c r="L724" s="44"/>
      <c r="M724" s="44"/>
      <c r="N724" s="44"/>
      <c r="O724" s="113">
        <f>IF(F724="",0,1)</f>
        <v>0</v>
      </c>
      <c r="P724" s="113">
        <f>IF(E727="",0,1)</f>
        <v>0</v>
      </c>
      <c r="Q724" s="113">
        <f>IF(E728="",0,1)</f>
        <v>0</v>
      </c>
      <c r="R724" s="113">
        <f>IF(E729="",0,1)</f>
        <v>0</v>
      </c>
      <c r="S724" s="113">
        <f>IF(E730="",0,1)</f>
        <v>0</v>
      </c>
      <c r="T724" s="113">
        <f>IF(E731="",0,1)</f>
        <v>0</v>
      </c>
      <c r="U724" s="113">
        <f>IF(E732="",0,1)</f>
        <v>0</v>
      </c>
      <c r="V724" s="113">
        <f>IF(E733="",0,1)</f>
        <v>0</v>
      </c>
      <c r="W724" s="113">
        <f>IF(E734="",0,1)</f>
        <v>0</v>
      </c>
      <c r="X724" s="159"/>
      <c r="AB724" s="35" t="s">
        <v>196</v>
      </c>
      <c r="AC724" s="267"/>
      <c r="AD724" s="43" t="str">
        <f>IF(AC724=AL$4,AM$4,IF(AC724=AL$5,AM$5,IF(AC724=AL$6,AM$6,IF(AC724=AL$7,AM$7,IF(AC724=AL$8,AM$8,"")))))</f>
        <v/>
      </c>
      <c r="AE724" s="43"/>
      <c r="AF724" s="43"/>
      <c r="AG724" s="326" t="s">
        <v>458</v>
      </c>
      <c r="AH724" s="324"/>
      <c r="AI724" s="44"/>
      <c r="AJ724" s="44"/>
      <c r="AK724" s="44"/>
      <c r="AL724" s="113">
        <f>IF(AC724="",0,1)</f>
        <v>0</v>
      </c>
      <c r="AM724" s="113">
        <f>IF(AB727="",0,1)</f>
        <v>0</v>
      </c>
      <c r="AN724" s="113">
        <f>IF(AB728="",0,1)</f>
        <v>0</v>
      </c>
      <c r="AO724" s="113">
        <f>IF(AB729="",0,1)</f>
        <v>0</v>
      </c>
      <c r="AP724" s="113">
        <f>IF(AB730="",0,1)</f>
        <v>0</v>
      </c>
      <c r="AQ724" s="113">
        <f>IF(AB731="",0,1)</f>
        <v>0</v>
      </c>
      <c r="AR724" s="113">
        <f>IF(AB732="",0,1)</f>
        <v>0</v>
      </c>
      <c r="AS724" s="113">
        <f>IF(AB733="",0,1)</f>
        <v>0</v>
      </c>
      <c r="AT724" s="113">
        <f>IF(AB734="",0,1)</f>
        <v>0</v>
      </c>
      <c r="AU724" s="113">
        <f>IF(AB734="",0,1)</f>
        <v>0</v>
      </c>
    </row>
    <row r="725" spans="4:47" x14ac:dyDescent="0.3">
      <c r="G725" s="82"/>
      <c r="H725" s="82"/>
      <c r="I725" s="82"/>
      <c r="J725" s="82"/>
      <c r="K725" s="82"/>
      <c r="L725" s="82"/>
      <c r="M725" s="82"/>
      <c r="N725" s="82"/>
      <c r="X725" s="159"/>
      <c r="AD725" s="318"/>
      <c r="AE725" s="318"/>
      <c r="AF725" s="318"/>
      <c r="AG725" s="318"/>
      <c r="AH725" s="318"/>
      <c r="AI725" s="318"/>
      <c r="AJ725" s="318"/>
      <c r="AK725" s="318"/>
    </row>
    <row r="726" spans="4:47" x14ac:dyDescent="0.3">
      <c r="F726" s="35" t="s">
        <v>197</v>
      </c>
      <c r="G726" s="35" t="s">
        <v>198</v>
      </c>
      <c r="H726" s="35"/>
      <c r="I726" s="35"/>
      <c r="J726" s="35" t="s">
        <v>199</v>
      </c>
      <c r="K726" s="35"/>
      <c r="L726" s="35"/>
      <c r="M726" s="35"/>
      <c r="N726" s="35" t="s">
        <v>200</v>
      </c>
      <c r="X726" s="159"/>
      <c r="AC726" s="35" t="s">
        <v>197</v>
      </c>
      <c r="AD726" s="35" t="s">
        <v>198</v>
      </c>
      <c r="AE726" s="35"/>
      <c r="AF726" s="35"/>
      <c r="AG726" s="35" t="s">
        <v>199</v>
      </c>
      <c r="AH726" s="35"/>
      <c r="AI726" s="35"/>
      <c r="AJ726" s="35"/>
      <c r="AK726" s="35" t="s">
        <v>200</v>
      </c>
    </row>
    <row r="727" spans="4:47" ht="15" customHeight="1" x14ac:dyDescent="0.3">
      <c r="E727" s="46" t="str">
        <f>IF(G724="","",IF(N727&gt;0,IF(N727&lt;=G724,"X",""),""))</f>
        <v/>
      </c>
      <c r="F727" s="317" t="str">
        <f>IF($F$26="","",$F$26)</f>
        <v>Grocery Stores</v>
      </c>
      <c r="G727" s="646"/>
      <c r="H727" s="647"/>
      <c r="I727" s="648"/>
      <c r="J727" s="646"/>
      <c r="K727" s="647"/>
      <c r="L727" s="647"/>
      <c r="M727" s="648"/>
      <c r="N727" s="122"/>
      <c r="X727" s="159"/>
      <c r="AB727" s="46" t="str">
        <f>IF(AD724="","",IF(AK727&gt;0,IF(AK727&lt;=AD724,"X",""),""))</f>
        <v/>
      </c>
      <c r="AC727" s="317" t="str">
        <f>IF($F$26="","",$F$26)</f>
        <v>Grocery Stores</v>
      </c>
      <c r="AD727" s="646"/>
      <c r="AE727" s="647"/>
      <c r="AF727" s="648"/>
      <c r="AG727" s="646"/>
      <c r="AH727" s="647"/>
      <c r="AI727" s="647"/>
      <c r="AJ727" s="648"/>
      <c r="AK727" s="122"/>
    </row>
    <row r="728" spans="4:47" ht="15" customHeight="1" x14ac:dyDescent="0.3">
      <c r="E728" s="46" t="str">
        <f>IF(G724="","",IF(N728&gt;0,IF(N728&lt;=G724,"X",""),""))</f>
        <v/>
      </c>
      <c r="F728" s="317" t="str">
        <f>IF($F$27="","",$F$27)</f>
        <v>Education</v>
      </c>
      <c r="G728" s="646"/>
      <c r="H728" s="647"/>
      <c r="I728" s="648"/>
      <c r="J728" s="646"/>
      <c r="K728" s="647"/>
      <c r="L728" s="647"/>
      <c r="M728" s="648"/>
      <c r="N728" s="122"/>
      <c r="X728" s="159"/>
      <c r="AB728" s="46" t="str">
        <f>IF(AD724="","",IF(AK728&gt;0,IF(AK728&lt;=AD724,"X",""),""))</f>
        <v/>
      </c>
      <c r="AC728" s="317" t="str">
        <f>IF($F$27="","",$F$27)</f>
        <v>Education</v>
      </c>
      <c r="AD728" s="646"/>
      <c r="AE728" s="647"/>
      <c r="AF728" s="648"/>
      <c r="AG728" s="646"/>
      <c r="AH728" s="647"/>
      <c r="AI728" s="647"/>
      <c r="AJ728" s="648"/>
      <c r="AK728" s="122"/>
    </row>
    <row r="729" spans="4:47" ht="15" customHeight="1" x14ac:dyDescent="0.3">
      <c r="E729" s="46" t="str">
        <f>IF(G724="","",IF(N729&gt;0,IF(N729&lt;=G724,"X",""),""))</f>
        <v/>
      </c>
      <c r="F729" s="317" t="str">
        <f>IF($F$28="","",$F$28)</f>
        <v>Recreation</v>
      </c>
      <c r="G729" s="646"/>
      <c r="H729" s="647"/>
      <c r="I729" s="648"/>
      <c r="J729" s="646"/>
      <c r="K729" s="647"/>
      <c r="L729" s="647"/>
      <c r="M729" s="648"/>
      <c r="N729" s="122"/>
      <c r="X729" s="159"/>
      <c r="AB729" s="46" t="str">
        <f>IF(AD724="","",IF(AK729&gt;0,IF(AK729&lt;=AD724,"X",""),""))</f>
        <v/>
      </c>
      <c r="AC729" s="317" t="str">
        <f>IF($F$28="","",$F$28)</f>
        <v>Recreation</v>
      </c>
      <c r="AD729" s="646"/>
      <c r="AE729" s="647"/>
      <c r="AF729" s="648"/>
      <c r="AG729" s="646"/>
      <c r="AH729" s="647"/>
      <c r="AI729" s="647"/>
      <c r="AJ729" s="648"/>
      <c r="AK729" s="122"/>
    </row>
    <row r="730" spans="4:47" ht="15" customHeight="1" x14ac:dyDescent="0.3">
      <c r="E730" s="46" t="str">
        <f>IF(G724="","",IF(N730&gt;0,IF(N730&lt;=G724,"X",""),""))</f>
        <v/>
      </c>
      <c r="F730" s="317" t="str">
        <f>IF($F$29="","",$F$29)</f>
        <v>Health Services</v>
      </c>
      <c r="G730" s="646"/>
      <c r="H730" s="647"/>
      <c r="I730" s="648"/>
      <c r="J730" s="646"/>
      <c r="K730" s="647"/>
      <c r="L730" s="647"/>
      <c r="M730" s="648"/>
      <c r="N730" s="122"/>
      <c r="X730" s="159"/>
      <c r="AB730" s="46" t="str">
        <f>IF(AD724="","",IF(AK730&gt;0,IF(AK730&lt;=AD724,"X",""),""))</f>
        <v/>
      </c>
      <c r="AC730" s="317" t="str">
        <f>IF($F$29="","",$F$29)</f>
        <v>Health Services</v>
      </c>
      <c r="AD730" s="646"/>
      <c r="AE730" s="647"/>
      <c r="AF730" s="648"/>
      <c r="AG730" s="646"/>
      <c r="AH730" s="647"/>
      <c r="AI730" s="647"/>
      <c r="AJ730" s="648"/>
      <c r="AK730" s="122"/>
    </row>
    <row r="731" spans="4:47" ht="15" customHeight="1" x14ac:dyDescent="0.3">
      <c r="E731" s="46" t="str">
        <f>IF(G724="","",IF(N731&gt;0,IF(N731&lt;=G724,"X",""),""))</f>
        <v/>
      </c>
      <c r="F731" s="317" t="str">
        <f>IF($F$30="","",$F$30)</f>
        <v>Social Services</v>
      </c>
      <c r="G731" s="646"/>
      <c r="H731" s="647"/>
      <c r="I731" s="648"/>
      <c r="J731" s="646"/>
      <c r="K731" s="647"/>
      <c r="L731" s="647"/>
      <c r="M731" s="648"/>
      <c r="N731" s="122"/>
      <c r="X731" s="159"/>
      <c r="AB731" s="46" t="str">
        <f>IF(AD724="","",IF(AK731&gt;0,IF(AK731&lt;=AD724,"X",""),""))</f>
        <v/>
      </c>
      <c r="AC731" s="317" t="str">
        <f>IF($F$30="","",$F$30)</f>
        <v>Social Services</v>
      </c>
      <c r="AD731" s="646"/>
      <c r="AE731" s="647"/>
      <c r="AF731" s="648"/>
      <c r="AG731" s="646"/>
      <c r="AH731" s="647"/>
      <c r="AI731" s="647"/>
      <c r="AJ731" s="648"/>
      <c r="AK731" s="122"/>
    </row>
    <row r="732" spans="4:47" ht="15" customHeight="1" x14ac:dyDescent="0.3">
      <c r="E732" s="46" t="str">
        <f>IF(G724="","",IF(N732&gt;0,IF(N732&lt;=G724,"X",""),""))</f>
        <v/>
      </c>
      <c r="F732" s="317" t="str">
        <f>IF($F$31="","",$F$31)</f>
        <v/>
      </c>
      <c r="G732" s="646"/>
      <c r="H732" s="647"/>
      <c r="I732" s="648"/>
      <c r="J732" s="646"/>
      <c r="K732" s="647"/>
      <c r="L732" s="647"/>
      <c r="M732" s="648"/>
      <c r="N732" s="122"/>
      <c r="X732" s="159"/>
      <c r="AB732" s="46" t="str">
        <f>IF(AD724="","",IF(AK732&gt;0,IF(AK732&lt;=AD724,"X",""),""))</f>
        <v/>
      </c>
      <c r="AC732" s="317" t="str">
        <f>IF($F$31="","",$F$31)</f>
        <v/>
      </c>
      <c r="AD732" s="646"/>
      <c r="AE732" s="647"/>
      <c r="AF732" s="648"/>
      <c r="AG732" s="646"/>
      <c r="AH732" s="647"/>
      <c r="AI732" s="647"/>
      <c r="AJ732" s="648"/>
      <c r="AK732" s="122"/>
    </row>
    <row r="733" spans="4:47" ht="15" customHeight="1" x14ac:dyDescent="0.3">
      <c r="E733" s="46" t="str">
        <f>IF(G724="","",IF(N733&gt;0,IF(N733&lt;=G724,"X",""),""))</f>
        <v/>
      </c>
      <c r="F733" s="317" t="str">
        <f>IF($F$32="","",$F$32)</f>
        <v/>
      </c>
      <c r="G733" s="646"/>
      <c r="H733" s="647"/>
      <c r="I733" s="648"/>
      <c r="J733" s="646"/>
      <c r="K733" s="647"/>
      <c r="L733" s="647"/>
      <c r="M733" s="648"/>
      <c r="N733" s="122"/>
      <c r="X733" s="159"/>
      <c r="AB733" s="46" t="str">
        <f>IF(AD724="","",IF(AK733&gt;0,IF(AK733&lt;=AD724,"X",""),""))</f>
        <v/>
      </c>
      <c r="AC733" s="317" t="str">
        <f>IF($F$32="","",$F$32)</f>
        <v/>
      </c>
      <c r="AD733" s="646"/>
      <c r="AE733" s="647"/>
      <c r="AF733" s="648"/>
      <c r="AG733" s="646"/>
      <c r="AH733" s="647"/>
      <c r="AI733" s="647"/>
      <c r="AJ733" s="648"/>
      <c r="AK733" s="122"/>
    </row>
    <row r="734" spans="4:47" ht="15" customHeight="1" x14ac:dyDescent="0.3">
      <c r="E734" s="46" t="str">
        <f>IF(G724="","",IF(N734&gt;0,IF(N734&lt;=G724,"X",""),""))</f>
        <v/>
      </c>
      <c r="F734" s="317" t="str">
        <f>IF($F$33="","",$F$33)</f>
        <v/>
      </c>
      <c r="G734" s="646"/>
      <c r="H734" s="647"/>
      <c r="I734" s="648"/>
      <c r="J734" s="646"/>
      <c r="K734" s="647"/>
      <c r="L734" s="647"/>
      <c r="M734" s="648"/>
      <c r="N734" s="122"/>
      <c r="X734" s="159"/>
      <c r="AB734" s="46" t="str">
        <f>IF(AD724="","",IF(AK734&gt;0,IF(AK734&lt;=AD724,"X",""),""))</f>
        <v/>
      </c>
      <c r="AC734" s="317" t="str">
        <f>IF($F$33="","",$F$33)</f>
        <v/>
      </c>
      <c r="AD734" s="646"/>
      <c r="AE734" s="647"/>
      <c r="AF734" s="648"/>
      <c r="AG734" s="646"/>
      <c r="AH734" s="647"/>
      <c r="AI734" s="647"/>
      <c r="AJ734" s="648"/>
      <c r="AK734" s="122"/>
    </row>
    <row r="735" spans="4:47" ht="17.25" thickBot="1" x14ac:dyDescent="0.35">
      <c r="D735" s="40"/>
      <c r="E735" s="40"/>
      <c r="F735" s="40"/>
      <c r="G735" s="40"/>
      <c r="H735" s="40"/>
      <c r="I735" s="40"/>
      <c r="J735" s="40"/>
      <c r="K735" s="40"/>
      <c r="L735" s="40"/>
      <c r="M735" s="40"/>
      <c r="N735" s="40"/>
      <c r="X735" s="159"/>
      <c r="AA735" s="40"/>
      <c r="AB735" s="40"/>
      <c r="AC735" s="40"/>
      <c r="AD735" s="40"/>
      <c r="AE735" s="40"/>
      <c r="AF735" s="40"/>
      <c r="AG735" s="40"/>
      <c r="AH735" s="40"/>
      <c r="AI735" s="40"/>
      <c r="AJ735" s="40"/>
      <c r="AK735" s="40"/>
    </row>
    <row r="736" spans="4:47" x14ac:dyDescent="0.3">
      <c r="D736" s="645"/>
      <c r="E736" s="645"/>
      <c r="F736" s="645"/>
      <c r="G736" s="645"/>
      <c r="H736" s="645"/>
      <c r="I736" s="645"/>
      <c r="J736" s="645"/>
      <c r="K736" s="645"/>
      <c r="L736" s="645"/>
      <c r="M736" s="645"/>
      <c r="N736" s="645"/>
      <c r="X736" s="159"/>
      <c r="AA736" s="645"/>
      <c r="AB736" s="645"/>
      <c r="AC736" s="645"/>
      <c r="AD736" s="645"/>
      <c r="AE736" s="645"/>
      <c r="AF736" s="645"/>
      <c r="AG736" s="645"/>
      <c r="AH736" s="645"/>
      <c r="AI736" s="645"/>
      <c r="AJ736" s="645"/>
      <c r="AK736" s="645"/>
    </row>
    <row r="737" spans="4:47" x14ac:dyDescent="0.3">
      <c r="E737" s="35" t="s">
        <v>194</v>
      </c>
      <c r="F737" s="41">
        <f>F723+1</f>
        <v>51</v>
      </c>
      <c r="G737" s="35" t="s">
        <v>195</v>
      </c>
      <c r="H737" s="35"/>
      <c r="I737" s="35"/>
      <c r="J737" s="326" t="s">
        <v>457</v>
      </c>
      <c r="K737" s="324"/>
      <c r="X737" s="159"/>
      <c r="AB737" s="35" t="s">
        <v>194</v>
      </c>
      <c r="AC737" s="41">
        <f>AC723+1</f>
        <v>51</v>
      </c>
      <c r="AD737" s="35" t="s">
        <v>195</v>
      </c>
      <c r="AE737" s="35"/>
      <c r="AF737" s="35"/>
      <c r="AG737" s="326" t="s">
        <v>457</v>
      </c>
      <c r="AH737" s="324"/>
    </row>
    <row r="738" spans="4:47" x14ac:dyDescent="0.3">
      <c r="E738" s="35" t="s">
        <v>196</v>
      </c>
      <c r="F738" s="267"/>
      <c r="G738" s="43" t="str">
        <f>IF(F738=O$4,P$4,IF(F738=O$5,P$5,IF(F738=O$6,P$6,IF(F738=O$7,P$7,IF(F738=O$8,P$8,"")))))</f>
        <v/>
      </c>
      <c r="H738" s="43"/>
      <c r="I738" s="43"/>
      <c r="J738" s="326" t="s">
        <v>458</v>
      </c>
      <c r="K738" s="324"/>
      <c r="L738" s="44"/>
      <c r="M738" s="44"/>
      <c r="N738" s="44"/>
      <c r="O738" s="113">
        <f>IF(F738="",0,1)</f>
        <v>0</v>
      </c>
      <c r="P738" s="113">
        <f>IF(E741="",0,1)</f>
        <v>0</v>
      </c>
      <c r="Q738" s="113">
        <f>IF(E742="",0,1)</f>
        <v>0</v>
      </c>
      <c r="R738" s="113">
        <f>IF(E743="",0,1)</f>
        <v>0</v>
      </c>
      <c r="S738" s="113">
        <f>IF(E744="",0,1)</f>
        <v>0</v>
      </c>
      <c r="T738" s="113">
        <f>IF(E745="",0,1)</f>
        <v>0</v>
      </c>
      <c r="U738" s="113">
        <f>IF(E746="",0,1)</f>
        <v>0</v>
      </c>
      <c r="V738" s="113">
        <f>IF(E747="",0,1)</f>
        <v>0</v>
      </c>
      <c r="W738" s="113">
        <f>IF(E748="",0,1)</f>
        <v>0</v>
      </c>
      <c r="X738" s="159"/>
      <c r="AB738" s="35" t="s">
        <v>196</v>
      </c>
      <c r="AC738" s="267"/>
      <c r="AD738" s="43" t="str">
        <f>IF(AC738=AL$4,AM$4,IF(AC738=AL$5,AM$5,IF(AC738=AL$6,AM$6,IF(AC738=AL$7,AM$7,IF(AC738=AL$8,AM$8,"")))))</f>
        <v/>
      </c>
      <c r="AE738" s="43"/>
      <c r="AF738" s="43"/>
      <c r="AG738" s="326" t="s">
        <v>458</v>
      </c>
      <c r="AH738" s="324"/>
      <c r="AI738" s="44"/>
      <c r="AJ738" s="44"/>
      <c r="AK738" s="44"/>
      <c r="AL738" s="113">
        <f>IF(AC738="",0,1)</f>
        <v>0</v>
      </c>
      <c r="AM738" s="113">
        <f>IF(AB741="",0,1)</f>
        <v>0</v>
      </c>
      <c r="AN738" s="113">
        <f>IF(AB742="",0,1)</f>
        <v>0</v>
      </c>
      <c r="AO738" s="113">
        <f>IF(AB743="",0,1)</f>
        <v>0</v>
      </c>
      <c r="AP738" s="113">
        <f>IF(AB744="",0,1)</f>
        <v>0</v>
      </c>
      <c r="AQ738" s="113">
        <f>IF(AB745="",0,1)</f>
        <v>0</v>
      </c>
      <c r="AR738" s="113">
        <f>IF(AB746="",0,1)</f>
        <v>0</v>
      </c>
      <c r="AS738" s="113">
        <f>IF(AB747="",0,1)</f>
        <v>0</v>
      </c>
      <c r="AT738" s="113">
        <f>IF(AB748="",0,1)</f>
        <v>0</v>
      </c>
      <c r="AU738" s="113">
        <f>IF(AB748="",0,1)</f>
        <v>0</v>
      </c>
    </row>
    <row r="739" spans="4:47" x14ac:dyDescent="0.3">
      <c r="G739" s="82"/>
      <c r="H739" s="82"/>
      <c r="I739" s="82"/>
      <c r="J739" s="82"/>
      <c r="K739" s="82"/>
      <c r="L739" s="82"/>
      <c r="M739" s="82"/>
      <c r="N739" s="82"/>
      <c r="X739" s="159"/>
      <c r="AD739" s="318"/>
      <c r="AE739" s="318"/>
      <c r="AF739" s="318"/>
      <c r="AG739" s="318"/>
      <c r="AH739" s="318"/>
      <c r="AI739" s="318"/>
      <c r="AJ739" s="318"/>
      <c r="AK739" s="318"/>
    </row>
    <row r="740" spans="4:47" x14ac:dyDescent="0.3">
      <c r="F740" s="35" t="s">
        <v>197</v>
      </c>
      <c r="G740" s="35" t="s">
        <v>198</v>
      </c>
      <c r="H740" s="35"/>
      <c r="I740" s="35"/>
      <c r="J740" s="35" t="s">
        <v>199</v>
      </c>
      <c r="K740" s="35"/>
      <c r="L740" s="35"/>
      <c r="M740" s="35"/>
      <c r="N740" s="35" t="s">
        <v>200</v>
      </c>
      <c r="X740" s="159"/>
      <c r="AC740" s="35" t="s">
        <v>197</v>
      </c>
      <c r="AD740" s="35" t="s">
        <v>198</v>
      </c>
      <c r="AE740" s="35"/>
      <c r="AF740" s="35"/>
      <c r="AG740" s="35" t="s">
        <v>199</v>
      </c>
      <c r="AH740" s="35"/>
      <c r="AI740" s="35"/>
      <c r="AJ740" s="35"/>
      <c r="AK740" s="35" t="s">
        <v>200</v>
      </c>
    </row>
    <row r="741" spans="4:47" ht="15" customHeight="1" x14ac:dyDescent="0.3">
      <c r="E741" s="46" t="str">
        <f>IF(G738="","",IF(N741&gt;0,IF(N741&lt;=G738,"X",""),""))</f>
        <v/>
      </c>
      <c r="F741" s="317" t="str">
        <f>IF($F$26="","",$F$26)</f>
        <v>Grocery Stores</v>
      </c>
      <c r="G741" s="646"/>
      <c r="H741" s="647"/>
      <c r="I741" s="648"/>
      <c r="J741" s="646"/>
      <c r="K741" s="647"/>
      <c r="L741" s="647"/>
      <c r="M741" s="648"/>
      <c r="N741" s="122"/>
      <c r="X741" s="159"/>
      <c r="AB741" s="46" t="str">
        <f>IF(AD738="","",IF(AK741&gt;0,IF(AK741&lt;=AD738,"X",""),""))</f>
        <v/>
      </c>
      <c r="AC741" s="317" t="str">
        <f>IF($F$26="","",$F$26)</f>
        <v>Grocery Stores</v>
      </c>
      <c r="AD741" s="646"/>
      <c r="AE741" s="647"/>
      <c r="AF741" s="648"/>
      <c r="AG741" s="646"/>
      <c r="AH741" s="647"/>
      <c r="AI741" s="647"/>
      <c r="AJ741" s="648"/>
      <c r="AK741" s="122"/>
    </row>
    <row r="742" spans="4:47" ht="15" customHeight="1" x14ac:dyDescent="0.3">
      <c r="E742" s="46" t="str">
        <f>IF(G738="","",IF(N742&gt;0,IF(N742&lt;=G738,"X",""),""))</f>
        <v/>
      </c>
      <c r="F742" s="317" t="str">
        <f>IF($F$27="","",$F$27)</f>
        <v>Education</v>
      </c>
      <c r="G742" s="646"/>
      <c r="H742" s="647"/>
      <c r="I742" s="648"/>
      <c r="J742" s="646"/>
      <c r="K742" s="647"/>
      <c r="L742" s="647"/>
      <c r="M742" s="648"/>
      <c r="N742" s="122"/>
      <c r="X742" s="159"/>
      <c r="AB742" s="46" t="str">
        <f>IF(AD738="","",IF(AK742&gt;0,IF(AK742&lt;=AD738,"X",""),""))</f>
        <v/>
      </c>
      <c r="AC742" s="317" t="str">
        <f>IF($F$27="","",$F$27)</f>
        <v>Education</v>
      </c>
      <c r="AD742" s="646"/>
      <c r="AE742" s="647"/>
      <c r="AF742" s="648"/>
      <c r="AG742" s="646"/>
      <c r="AH742" s="647"/>
      <c r="AI742" s="647"/>
      <c r="AJ742" s="648"/>
      <c r="AK742" s="122"/>
    </row>
    <row r="743" spans="4:47" ht="15" customHeight="1" x14ac:dyDescent="0.3">
      <c r="E743" s="46" t="str">
        <f>IF(G738="","",IF(N743&gt;0,IF(N743&lt;=G738,"X",""),""))</f>
        <v/>
      </c>
      <c r="F743" s="317" t="str">
        <f>IF($F$28="","",$F$28)</f>
        <v>Recreation</v>
      </c>
      <c r="G743" s="646"/>
      <c r="H743" s="647"/>
      <c r="I743" s="648"/>
      <c r="J743" s="646"/>
      <c r="K743" s="647"/>
      <c r="L743" s="647"/>
      <c r="M743" s="648"/>
      <c r="N743" s="122"/>
      <c r="X743" s="159"/>
      <c r="AB743" s="46" t="str">
        <f>IF(AD738="","",IF(AK743&gt;0,IF(AK743&lt;=AD738,"X",""),""))</f>
        <v/>
      </c>
      <c r="AC743" s="317" t="str">
        <f>IF($F$28="","",$F$28)</f>
        <v>Recreation</v>
      </c>
      <c r="AD743" s="646"/>
      <c r="AE743" s="647"/>
      <c r="AF743" s="648"/>
      <c r="AG743" s="646"/>
      <c r="AH743" s="647"/>
      <c r="AI743" s="647"/>
      <c r="AJ743" s="648"/>
      <c r="AK743" s="122"/>
    </row>
    <row r="744" spans="4:47" ht="15" customHeight="1" x14ac:dyDescent="0.3">
      <c r="E744" s="46" t="str">
        <f>IF(G738="","",IF(N744&gt;0,IF(N744&lt;=G738,"X",""),""))</f>
        <v/>
      </c>
      <c r="F744" s="317" t="str">
        <f>IF($F$29="","",$F$29)</f>
        <v>Health Services</v>
      </c>
      <c r="G744" s="646"/>
      <c r="H744" s="647"/>
      <c r="I744" s="648"/>
      <c r="J744" s="646"/>
      <c r="K744" s="647"/>
      <c r="L744" s="647"/>
      <c r="M744" s="648"/>
      <c r="N744" s="122"/>
      <c r="X744" s="159"/>
      <c r="AB744" s="46" t="str">
        <f>IF(AD738="","",IF(AK744&gt;0,IF(AK744&lt;=AD738,"X",""),""))</f>
        <v/>
      </c>
      <c r="AC744" s="317" t="str">
        <f>IF($F$29="","",$F$29)</f>
        <v>Health Services</v>
      </c>
      <c r="AD744" s="646"/>
      <c r="AE744" s="647"/>
      <c r="AF744" s="648"/>
      <c r="AG744" s="646"/>
      <c r="AH744" s="647"/>
      <c r="AI744" s="647"/>
      <c r="AJ744" s="648"/>
      <c r="AK744" s="122"/>
    </row>
    <row r="745" spans="4:47" ht="15" customHeight="1" x14ac:dyDescent="0.3">
      <c r="E745" s="46" t="str">
        <f>IF(G738="","",IF(N745&gt;0,IF(N745&lt;=G738,"X",""),""))</f>
        <v/>
      </c>
      <c r="F745" s="317" t="str">
        <f>IF($F$30="","",$F$30)</f>
        <v>Social Services</v>
      </c>
      <c r="G745" s="646"/>
      <c r="H745" s="647"/>
      <c r="I745" s="648"/>
      <c r="J745" s="646"/>
      <c r="K745" s="647"/>
      <c r="L745" s="647"/>
      <c r="M745" s="648"/>
      <c r="N745" s="122"/>
      <c r="X745" s="159"/>
      <c r="AB745" s="46" t="str">
        <f>IF(AD738="","",IF(AK745&gt;0,IF(AK745&lt;=AD738,"X",""),""))</f>
        <v/>
      </c>
      <c r="AC745" s="317" t="str">
        <f>IF($F$30="","",$F$30)</f>
        <v>Social Services</v>
      </c>
      <c r="AD745" s="646"/>
      <c r="AE745" s="647"/>
      <c r="AF745" s="648"/>
      <c r="AG745" s="646"/>
      <c r="AH745" s="647"/>
      <c r="AI745" s="647"/>
      <c r="AJ745" s="648"/>
      <c r="AK745" s="122"/>
    </row>
    <row r="746" spans="4:47" ht="15" customHeight="1" x14ac:dyDescent="0.3">
      <c r="E746" s="46" t="str">
        <f>IF(G738="","",IF(N746&gt;0,IF(N746&lt;=G738,"X",""),""))</f>
        <v/>
      </c>
      <c r="F746" s="317" t="str">
        <f>IF($F$31="","",$F$31)</f>
        <v/>
      </c>
      <c r="G746" s="646"/>
      <c r="H746" s="647"/>
      <c r="I746" s="648"/>
      <c r="J746" s="646"/>
      <c r="K746" s="647"/>
      <c r="L746" s="647"/>
      <c r="M746" s="648"/>
      <c r="N746" s="122"/>
      <c r="X746" s="159"/>
      <c r="AB746" s="46" t="str">
        <f>IF(AD738="","",IF(AK746&gt;0,IF(AK746&lt;=AD738,"X",""),""))</f>
        <v/>
      </c>
      <c r="AC746" s="317" t="str">
        <f>IF($F$31="","",$F$31)</f>
        <v/>
      </c>
      <c r="AD746" s="646"/>
      <c r="AE746" s="647"/>
      <c r="AF746" s="648"/>
      <c r="AG746" s="646"/>
      <c r="AH746" s="647"/>
      <c r="AI746" s="647"/>
      <c r="AJ746" s="648"/>
      <c r="AK746" s="122"/>
    </row>
    <row r="747" spans="4:47" ht="15" customHeight="1" x14ac:dyDescent="0.3">
      <c r="E747" s="46" t="str">
        <f>IF(G738="","",IF(N747&gt;0,IF(N747&lt;=G738,"X",""),""))</f>
        <v/>
      </c>
      <c r="F747" s="317" t="str">
        <f>IF($F$32="","",$F$32)</f>
        <v/>
      </c>
      <c r="G747" s="646"/>
      <c r="H747" s="647"/>
      <c r="I747" s="648"/>
      <c r="J747" s="646"/>
      <c r="K747" s="647"/>
      <c r="L747" s="647"/>
      <c r="M747" s="648"/>
      <c r="N747" s="122"/>
      <c r="X747" s="159"/>
      <c r="AB747" s="46" t="str">
        <f>IF(AD738="","",IF(AK747&gt;0,IF(AK747&lt;=AD738,"X",""),""))</f>
        <v/>
      </c>
      <c r="AC747" s="317" t="str">
        <f>IF($F$32="","",$F$32)</f>
        <v/>
      </c>
      <c r="AD747" s="646"/>
      <c r="AE747" s="647"/>
      <c r="AF747" s="648"/>
      <c r="AG747" s="646"/>
      <c r="AH747" s="647"/>
      <c r="AI747" s="647"/>
      <c r="AJ747" s="648"/>
      <c r="AK747" s="122"/>
    </row>
    <row r="748" spans="4:47" ht="15" customHeight="1" x14ac:dyDescent="0.3">
      <c r="E748" s="46" t="str">
        <f>IF(G738="","",IF(N748&gt;0,IF(N748&lt;=G738,"X",""),""))</f>
        <v/>
      </c>
      <c r="F748" s="317" t="str">
        <f>IF($F$33="","",$F$33)</f>
        <v/>
      </c>
      <c r="G748" s="646"/>
      <c r="H748" s="647"/>
      <c r="I748" s="648"/>
      <c r="J748" s="646"/>
      <c r="K748" s="647"/>
      <c r="L748" s="647"/>
      <c r="M748" s="648"/>
      <c r="N748" s="122"/>
      <c r="X748" s="159"/>
      <c r="AB748" s="46" t="str">
        <f>IF(AD738="","",IF(AK748&gt;0,IF(AK748&lt;=AD738,"X",""),""))</f>
        <v/>
      </c>
      <c r="AC748" s="317" t="str">
        <f>IF($F$33="","",$F$33)</f>
        <v/>
      </c>
      <c r="AD748" s="646"/>
      <c r="AE748" s="647"/>
      <c r="AF748" s="648"/>
      <c r="AG748" s="646"/>
      <c r="AH748" s="647"/>
      <c r="AI748" s="647"/>
      <c r="AJ748" s="648"/>
      <c r="AK748" s="122"/>
    </row>
    <row r="749" spans="4:47" ht="17.25" thickBot="1" x14ac:dyDescent="0.35">
      <c r="D749" s="40"/>
      <c r="E749" s="40"/>
      <c r="F749" s="40"/>
      <c r="G749" s="40"/>
      <c r="H749" s="40"/>
      <c r="I749" s="40"/>
      <c r="J749" s="40"/>
      <c r="K749" s="40"/>
      <c r="L749" s="40"/>
      <c r="M749" s="40"/>
      <c r="N749" s="40"/>
      <c r="X749" s="159"/>
      <c r="AA749" s="40"/>
      <c r="AB749" s="40"/>
      <c r="AC749" s="40"/>
      <c r="AD749" s="40"/>
      <c r="AE749" s="40"/>
      <c r="AF749" s="40"/>
      <c r="AG749" s="40"/>
      <c r="AH749" s="40"/>
      <c r="AI749" s="40"/>
      <c r="AJ749" s="40"/>
      <c r="AK749" s="40"/>
    </row>
    <row r="750" spans="4:47" x14ac:dyDescent="0.3">
      <c r="D750" s="645"/>
      <c r="E750" s="645"/>
      <c r="F750" s="645"/>
      <c r="G750" s="645"/>
      <c r="H750" s="645"/>
      <c r="I750" s="645"/>
      <c r="J750" s="645"/>
      <c r="K750" s="645"/>
      <c r="L750" s="645"/>
      <c r="M750" s="645"/>
      <c r="N750" s="645"/>
      <c r="X750" s="159"/>
      <c r="AA750" s="645"/>
      <c r="AB750" s="645"/>
      <c r="AC750" s="645"/>
      <c r="AD750" s="645"/>
      <c r="AE750" s="645"/>
      <c r="AF750" s="645"/>
      <c r="AG750" s="645"/>
      <c r="AH750" s="645"/>
      <c r="AI750" s="645"/>
      <c r="AJ750" s="645"/>
      <c r="AK750" s="645"/>
    </row>
    <row r="751" spans="4:47" x14ac:dyDescent="0.3">
      <c r="E751" s="35" t="s">
        <v>194</v>
      </c>
      <c r="F751" s="41">
        <f>F737+1</f>
        <v>52</v>
      </c>
      <c r="G751" s="35" t="s">
        <v>195</v>
      </c>
      <c r="H751" s="35"/>
      <c r="I751" s="35"/>
      <c r="J751" s="326" t="s">
        <v>457</v>
      </c>
      <c r="K751" s="324"/>
      <c r="X751" s="159"/>
      <c r="AB751" s="35" t="s">
        <v>194</v>
      </c>
      <c r="AC751" s="41">
        <f>AC737+1</f>
        <v>52</v>
      </c>
      <c r="AD751" s="35" t="s">
        <v>195</v>
      </c>
      <c r="AE751" s="35"/>
      <c r="AF751" s="35"/>
      <c r="AG751" s="326" t="s">
        <v>457</v>
      </c>
      <c r="AH751" s="324"/>
    </row>
    <row r="752" spans="4:47" x14ac:dyDescent="0.3">
      <c r="E752" s="35" t="s">
        <v>196</v>
      </c>
      <c r="F752" s="267"/>
      <c r="G752" s="43" t="str">
        <f>IF(F752=O$4,P$4,IF(F752=O$5,P$5,IF(F752=O$6,P$6,IF(F752=O$7,P$7,IF(F752=O$8,P$8,"")))))</f>
        <v/>
      </c>
      <c r="H752" s="43"/>
      <c r="I752" s="43"/>
      <c r="J752" s="326" t="s">
        <v>458</v>
      </c>
      <c r="K752" s="324"/>
      <c r="L752" s="44"/>
      <c r="M752" s="44"/>
      <c r="N752" s="44"/>
      <c r="O752" s="113">
        <f>IF(F752="",0,1)</f>
        <v>0</v>
      </c>
      <c r="P752" s="113">
        <f>IF(E755="",0,1)</f>
        <v>0</v>
      </c>
      <c r="Q752" s="113">
        <f>IF(E756="",0,1)</f>
        <v>0</v>
      </c>
      <c r="R752" s="113">
        <f>IF(E757="",0,1)</f>
        <v>0</v>
      </c>
      <c r="S752" s="113">
        <f>IF(E758="",0,1)</f>
        <v>0</v>
      </c>
      <c r="T752" s="113">
        <f>IF(E759="",0,1)</f>
        <v>0</v>
      </c>
      <c r="U752" s="113">
        <f>IF(E760="",0,1)</f>
        <v>0</v>
      </c>
      <c r="V752" s="113">
        <f>IF(E761="",0,1)</f>
        <v>0</v>
      </c>
      <c r="W752" s="113">
        <f>IF(E762="",0,1)</f>
        <v>0</v>
      </c>
      <c r="X752" s="159"/>
      <c r="AB752" s="35" t="s">
        <v>196</v>
      </c>
      <c r="AC752" s="267"/>
      <c r="AD752" s="43" t="str">
        <f>IF(AC752=AL$4,AM$4,IF(AC752=AL$5,AM$5,IF(AC752=AL$6,AM$6,IF(AC752=AL$7,AM$7,IF(AC752=AL$8,AM$8,"")))))</f>
        <v/>
      </c>
      <c r="AE752" s="43"/>
      <c r="AF752" s="43"/>
      <c r="AG752" s="326" t="s">
        <v>458</v>
      </c>
      <c r="AH752" s="324"/>
      <c r="AI752" s="44"/>
      <c r="AJ752" s="44"/>
      <c r="AK752" s="44"/>
      <c r="AL752" s="113">
        <f>IF(AC752="",0,1)</f>
        <v>0</v>
      </c>
      <c r="AM752" s="113">
        <f>IF(AB755="",0,1)</f>
        <v>0</v>
      </c>
      <c r="AN752" s="113">
        <f>IF(AB756="",0,1)</f>
        <v>0</v>
      </c>
      <c r="AO752" s="113">
        <f>IF(AB757="",0,1)</f>
        <v>0</v>
      </c>
      <c r="AP752" s="113">
        <f>IF(AB758="",0,1)</f>
        <v>0</v>
      </c>
      <c r="AQ752" s="113">
        <f>IF(AB759="",0,1)</f>
        <v>0</v>
      </c>
      <c r="AR752" s="113">
        <f>IF(AB760="",0,1)</f>
        <v>0</v>
      </c>
      <c r="AS752" s="113">
        <f>IF(AB761="",0,1)</f>
        <v>0</v>
      </c>
      <c r="AT752" s="113">
        <f>IF(AB762="",0,1)</f>
        <v>0</v>
      </c>
      <c r="AU752" s="113">
        <f>IF(AB762="",0,1)</f>
        <v>0</v>
      </c>
    </row>
    <row r="753" spans="4:47" x14ac:dyDescent="0.3">
      <c r="G753" s="82"/>
      <c r="H753" s="82"/>
      <c r="I753" s="82"/>
      <c r="J753" s="82"/>
      <c r="K753" s="82"/>
      <c r="L753" s="82"/>
      <c r="M753" s="82"/>
      <c r="N753" s="82"/>
      <c r="X753" s="159"/>
      <c r="AD753" s="318"/>
      <c r="AE753" s="318"/>
      <c r="AF753" s="318"/>
      <c r="AG753" s="318"/>
      <c r="AH753" s="318"/>
      <c r="AI753" s="318"/>
      <c r="AJ753" s="318"/>
      <c r="AK753" s="318"/>
    </row>
    <row r="754" spans="4:47" x14ac:dyDescent="0.3">
      <c r="F754" s="35" t="s">
        <v>197</v>
      </c>
      <c r="G754" s="35" t="s">
        <v>198</v>
      </c>
      <c r="H754" s="35"/>
      <c r="I754" s="35"/>
      <c r="J754" s="35" t="s">
        <v>199</v>
      </c>
      <c r="K754" s="35"/>
      <c r="L754" s="35"/>
      <c r="M754" s="35"/>
      <c r="N754" s="35" t="s">
        <v>200</v>
      </c>
      <c r="X754" s="159"/>
      <c r="AC754" s="35" t="s">
        <v>197</v>
      </c>
      <c r="AD754" s="35" t="s">
        <v>198</v>
      </c>
      <c r="AE754" s="35"/>
      <c r="AF754" s="35"/>
      <c r="AG754" s="35" t="s">
        <v>199</v>
      </c>
      <c r="AH754" s="35"/>
      <c r="AI754" s="35"/>
      <c r="AJ754" s="35"/>
      <c r="AK754" s="35" t="s">
        <v>200</v>
      </c>
    </row>
    <row r="755" spans="4:47" ht="15" customHeight="1" x14ac:dyDescent="0.3">
      <c r="E755" s="46" t="str">
        <f>IF(G752="","",IF(N755&gt;0,IF(N755&lt;=G752,"X",""),""))</f>
        <v/>
      </c>
      <c r="F755" s="317" t="str">
        <f>IF($F$26="","",$F$26)</f>
        <v>Grocery Stores</v>
      </c>
      <c r="G755" s="646"/>
      <c r="H755" s="647"/>
      <c r="I755" s="648"/>
      <c r="J755" s="646"/>
      <c r="K755" s="647"/>
      <c r="L755" s="647"/>
      <c r="M755" s="648"/>
      <c r="N755" s="122"/>
      <c r="X755" s="159"/>
      <c r="AB755" s="46" t="str">
        <f>IF(AD752="","",IF(AK755&gt;0,IF(AK755&lt;=AD752,"X",""),""))</f>
        <v/>
      </c>
      <c r="AC755" s="317" t="str">
        <f>IF($F$26="","",$F$26)</f>
        <v>Grocery Stores</v>
      </c>
      <c r="AD755" s="646"/>
      <c r="AE755" s="647"/>
      <c r="AF755" s="648"/>
      <c r="AG755" s="646"/>
      <c r="AH755" s="647"/>
      <c r="AI755" s="647"/>
      <c r="AJ755" s="648"/>
      <c r="AK755" s="122"/>
    </row>
    <row r="756" spans="4:47" ht="15" customHeight="1" x14ac:dyDescent="0.3">
      <c r="E756" s="46" t="str">
        <f>IF(G752="","",IF(N756&gt;0,IF(N756&lt;=G752,"X",""),""))</f>
        <v/>
      </c>
      <c r="F756" s="317" t="str">
        <f>IF($F$27="","",$F$27)</f>
        <v>Education</v>
      </c>
      <c r="G756" s="646"/>
      <c r="H756" s="647"/>
      <c r="I756" s="648"/>
      <c r="J756" s="646"/>
      <c r="K756" s="647"/>
      <c r="L756" s="647"/>
      <c r="M756" s="648"/>
      <c r="N756" s="122"/>
      <c r="X756" s="159"/>
      <c r="AB756" s="46" t="str">
        <f>IF(AD752="","",IF(AK756&gt;0,IF(AK756&lt;=AD752,"X",""),""))</f>
        <v/>
      </c>
      <c r="AC756" s="317" t="str">
        <f>IF($F$27="","",$F$27)</f>
        <v>Education</v>
      </c>
      <c r="AD756" s="646"/>
      <c r="AE756" s="647"/>
      <c r="AF756" s="648"/>
      <c r="AG756" s="646"/>
      <c r="AH756" s="647"/>
      <c r="AI756" s="647"/>
      <c r="AJ756" s="648"/>
      <c r="AK756" s="122"/>
    </row>
    <row r="757" spans="4:47" ht="15" customHeight="1" x14ac:dyDescent="0.3">
      <c r="E757" s="46" t="str">
        <f>IF(G752="","",IF(N757&gt;0,IF(N757&lt;=G752,"X",""),""))</f>
        <v/>
      </c>
      <c r="F757" s="317" t="str">
        <f>IF($F$28="","",$F$28)</f>
        <v>Recreation</v>
      </c>
      <c r="G757" s="646"/>
      <c r="H757" s="647"/>
      <c r="I757" s="648"/>
      <c r="J757" s="646"/>
      <c r="K757" s="647"/>
      <c r="L757" s="647"/>
      <c r="M757" s="648"/>
      <c r="N757" s="122"/>
      <c r="X757" s="159"/>
      <c r="AB757" s="46" t="str">
        <f>IF(AD752="","",IF(AK757&gt;0,IF(AK757&lt;=AD752,"X",""),""))</f>
        <v/>
      </c>
      <c r="AC757" s="317" t="str">
        <f>IF($F$28="","",$F$28)</f>
        <v>Recreation</v>
      </c>
      <c r="AD757" s="646"/>
      <c r="AE757" s="647"/>
      <c r="AF757" s="648"/>
      <c r="AG757" s="646"/>
      <c r="AH757" s="647"/>
      <c r="AI757" s="647"/>
      <c r="AJ757" s="648"/>
      <c r="AK757" s="122"/>
    </row>
    <row r="758" spans="4:47" ht="15" customHeight="1" x14ac:dyDescent="0.3">
      <c r="E758" s="46" t="str">
        <f>IF(G752="","",IF(N758&gt;0,IF(N758&lt;=G752,"X",""),""))</f>
        <v/>
      </c>
      <c r="F758" s="317" t="str">
        <f>IF($F$29="","",$F$29)</f>
        <v>Health Services</v>
      </c>
      <c r="G758" s="646"/>
      <c r="H758" s="647"/>
      <c r="I758" s="648"/>
      <c r="J758" s="646"/>
      <c r="K758" s="647"/>
      <c r="L758" s="647"/>
      <c r="M758" s="648"/>
      <c r="N758" s="122"/>
      <c r="X758" s="159"/>
      <c r="AB758" s="46" t="str">
        <f>IF(AD752="","",IF(AK758&gt;0,IF(AK758&lt;=AD752,"X",""),""))</f>
        <v/>
      </c>
      <c r="AC758" s="317" t="str">
        <f>IF($F$29="","",$F$29)</f>
        <v>Health Services</v>
      </c>
      <c r="AD758" s="646"/>
      <c r="AE758" s="647"/>
      <c r="AF758" s="648"/>
      <c r="AG758" s="646"/>
      <c r="AH758" s="647"/>
      <c r="AI758" s="647"/>
      <c r="AJ758" s="648"/>
      <c r="AK758" s="122"/>
    </row>
    <row r="759" spans="4:47" ht="15" customHeight="1" x14ac:dyDescent="0.3">
      <c r="E759" s="46" t="str">
        <f>IF(G752="","",IF(N759&gt;0,IF(N759&lt;=G752,"X",""),""))</f>
        <v/>
      </c>
      <c r="F759" s="317" t="str">
        <f>IF($F$30="","",$F$30)</f>
        <v>Social Services</v>
      </c>
      <c r="G759" s="646"/>
      <c r="H759" s="647"/>
      <c r="I759" s="648"/>
      <c r="J759" s="646"/>
      <c r="K759" s="647"/>
      <c r="L759" s="647"/>
      <c r="M759" s="648"/>
      <c r="N759" s="122"/>
      <c r="X759" s="159"/>
      <c r="AB759" s="46" t="str">
        <f>IF(AD752="","",IF(AK759&gt;0,IF(AK759&lt;=AD752,"X",""),""))</f>
        <v/>
      </c>
      <c r="AC759" s="317" t="str">
        <f>IF($F$30="","",$F$30)</f>
        <v>Social Services</v>
      </c>
      <c r="AD759" s="646"/>
      <c r="AE759" s="647"/>
      <c r="AF759" s="648"/>
      <c r="AG759" s="646"/>
      <c r="AH759" s="647"/>
      <c r="AI759" s="647"/>
      <c r="AJ759" s="648"/>
      <c r="AK759" s="122"/>
    </row>
    <row r="760" spans="4:47" ht="15" customHeight="1" x14ac:dyDescent="0.3">
      <c r="E760" s="46" t="str">
        <f>IF(G752="","",IF(N760&gt;0,IF(N760&lt;=G752,"X",""),""))</f>
        <v/>
      </c>
      <c r="F760" s="317" t="str">
        <f>IF($F$31="","",$F$31)</f>
        <v/>
      </c>
      <c r="G760" s="646"/>
      <c r="H760" s="647"/>
      <c r="I760" s="648"/>
      <c r="J760" s="646"/>
      <c r="K760" s="647"/>
      <c r="L760" s="647"/>
      <c r="M760" s="648"/>
      <c r="N760" s="122"/>
      <c r="X760" s="159"/>
      <c r="AB760" s="46" t="str">
        <f>IF(AD752="","",IF(AK760&gt;0,IF(AK760&lt;=AD752,"X",""),""))</f>
        <v/>
      </c>
      <c r="AC760" s="317" t="str">
        <f>IF($F$31="","",$F$31)</f>
        <v/>
      </c>
      <c r="AD760" s="646"/>
      <c r="AE760" s="647"/>
      <c r="AF760" s="648"/>
      <c r="AG760" s="646"/>
      <c r="AH760" s="647"/>
      <c r="AI760" s="647"/>
      <c r="AJ760" s="648"/>
      <c r="AK760" s="122"/>
    </row>
    <row r="761" spans="4:47" ht="15" customHeight="1" x14ac:dyDescent="0.3">
      <c r="E761" s="46" t="str">
        <f>IF(G752="","",IF(N761&gt;0,IF(N761&lt;=G752,"X",""),""))</f>
        <v/>
      </c>
      <c r="F761" s="317" t="str">
        <f>IF($F$32="","",$F$32)</f>
        <v/>
      </c>
      <c r="G761" s="646"/>
      <c r="H761" s="647"/>
      <c r="I761" s="648"/>
      <c r="J761" s="646"/>
      <c r="K761" s="647"/>
      <c r="L761" s="647"/>
      <c r="M761" s="648"/>
      <c r="N761" s="122"/>
      <c r="X761" s="159"/>
      <c r="AB761" s="46" t="str">
        <f>IF(AD752="","",IF(AK761&gt;0,IF(AK761&lt;=AD752,"X",""),""))</f>
        <v/>
      </c>
      <c r="AC761" s="317" t="str">
        <f>IF($F$32="","",$F$32)</f>
        <v/>
      </c>
      <c r="AD761" s="646"/>
      <c r="AE761" s="647"/>
      <c r="AF761" s="648"/>
      <c r="AG761" s="646"/>
      <c r="AH761" s="647"/>
      <c r="AI761" s="647"/>
      <c r="AJ761" s="648"/>
      <c r="AK761" s="122"/>
    </row>
    <row r="762" spans="4:47" ht="15" customHeight="1" x14ac:dyDescent="0.3">
      <c r="E762" s="46" t="str">
        <f>IF(G752="","",IF(N762&gt;0,IF(N762&lt;=G752,"X",""),""))</f>
        <v/>
      </c>
      <c r="F762" s="317" t="str">
        <f>IF($F$33="","",$F$33)</f>
        <v/>
      </c>
      <c r="G762" s="646"/>
      <c r="H762" s="647"/>
      <c r="I762" s="648"/>
      <c r="J762" s="646"/>
      <c r="K762" s="647"/>
      <c r="L762" s="647"/>
      <c r="M762" s="648"/>
      <c r="N762" s="122"/>
      <c r="X762" s="159"/>
      <c r="AB762" s="46" t="str">
        <f>IF(AD752="","",IF(AK762&gt;0,IF(AK762&lt;=AD752,"X",""),""))</f>
        <v/>
      </c>
      <c r="AC762" s="317" t="str">
        <f>IF($F$33="","",$F$33)</f>
        <v/>
      </c>
      <c r="AD762" s="646"/>
      <c r="AE762" s="647"/>
      <c r="AF762" s="648"/>
      <c r="AG762" s="646"/>
      <c r="AH762" s="647"/>
      <c r="AI762" s="647"/>
      <c r="AJ762" s="648"/>
      <c r="AK762" s="122"/>
    </row>
    <row r="763" spans="4:47" ht="17.25" thickBot="1" x14ac:dyDescent="0.35">
      <c r="D763" s="40"/>
      <c r="E763" s="40"/>
      <c r="F763" s="40"/>
      <c r="G763" s="40"/>
      <c r="H763" s="40"/>
      <c r="I763" s="40"/>
      <c r="J763" s="40"/>
      <c r="K763" s="40"/>
      <c r="L763" s="40"/>
      <c r="M763" s="40"/>
      <c r="N763" s="40"/>
      <c r="X763" s="159"/>
      <c r="AA763" s="40"/>
      <c r="AB763" s="40"/>
      <c r="AC763" s="40"/>
      <c r="AD763" s="40"/>
      <c r="AE763" s="40"/>
      <c r="AF763" s="40"/>
      <c r="AG763" s="40"/>
      <c r="AH763" s="40"/>
      <c r="AI763" s="40"/>
      <c r="AJ763" s="40"/>
      <c r="AK763" s="40"/>
    </row>
    <row r="764" spans="4:47" x14ac:dyDescent="0.3">
      <c r="D764" s="645"/>
      <c r="E764" s="645"/>
      <c r="F764" s="645"/>
      <c r="G764" s="645"/>
      <c r="H764" s="645"/>
      <c r="I764" s="645"/>
      <c r="J764" s="645"/>
      <c r="K764" s="645"/>
      <c r="L764" s="645"/>
      <c r="M764" s="645"/>
      <c r="N764" s="645"/>
      <c r="X764" s="159"/>
      <c r="AA764" s="645"/>
      <c r="AB764" s="645"/>
      <c r="AC764" s="645"/>
      <c r="AD764" s="645"/>
      <c r="AE764" s="645"/>
      <c r="AF764" s="645"/>
      <c r="AG764" s="645"/>
      <c r="AH764" s="645"/>
      <c r="AI764" s="645"/>
      <c r="AJ764" s="645"/>
      <c r="AK764" s="645"/>
    </row>
    <row r="765" spans="4:47" x14ac:dyDescent="0.3">
      <c r="E765" s="35" t="s">
        <v>194</v>
      </c>
      <c r="F765" s="41">
        <f>F751+1</f>
        <v>53</v>
      </c>
      <c r="G765" s="35" t="s">
        <v>195</v>
      </c>
      <c r="H765" s="35"/>
      <c r="I765" s="35"/>
      <c r="J765" s="326" t="s">
        <v>457</v>
      </c>
      <c r="K765" s="324"/>
      <c r="X765" s="159"/>
      <c r="AB765" s="35" t="s">
        <v>194</v>
      </c>
      <c r="AC765" s="41">
        <f>AC751+1</f>
        <v>53</v>
      </c>
      <c r="AD765" s="35" t="s">
        <v>195</v>
      </c>
      <c r="AE765" s="35"/>
      <c r="AF765" s="35"/>
      <c r="AG765" s="326" t="s">
        <v>457</v>
      </c>
      <c r="AH765" s="324"/>
    </row>
    <row r="766" spans="4:47" x14ac:dyDescent="0.3">
      <c r="E766" s="35" t="s">
        <v>196</v>
      </c>
      <c r="F766" s="267"/>
      <c r="G766" s="43" t="str">
        <f>IF(F766=O$4,P$4,IF(F766=O$5,P$5,IF(F766=O$6,P$6,IF(F766=O$7,P$7,IF(F766=O$8,P$8,"")))))</f>
        <v/>
      </c>
      <c r="H766" s="43"/>
      <c r="I766" s="43"/>
      <c r="J766" s="326" t="s">
        <v>458</v>
      </c>
      <c r="K766" s="324"/>
      <c r="L766" s="44"/>
      <c r="M766" s="44"/>
      <c r="N766" s="44"/>
      <c r="O766" s="113">
        <f>IF(F766="",0,1)</f>
        <v>0</v>
      </c>
      <c r="P766" s="113">
        <f>IF(E769="",0,1)</f>
        <v>0</v>
      </c>
      <c r="Q766" s="113">
        <f>IF(E770="",0,1)</f>
        <v>0</v>
      </c>
      <c r="R766" s="113">
        <f>IF(E771="",0,1)</f>
        <v>0</v>
      </c>
      <c r="S766" s="113">
        <f>IF(E772="",0,1)</f>
        <v>0</v>
      </c>
      <c r="T766" s="113">
        <f>IF(E773="",0,1)</f>
        <v>0</v>
      </c>
      <c r="U766" s="113">
        <f>IF(E774="",0,1)</f>
        <v>0</v>
      </c>
      <c r="V766" s="113">
        <f>IF(E775="",0,1)</f>
        <v>0</v>
      </c>
      <c r="W766" s="113">
        <f>IF(E776="",0,1)</f>
        <v>0</v>
      </c>
      <c r="X766" s="159"/>
      <c r="AB766" s="35" t="s">
        <v>196</v>
      </c>
      <c r="AC766" s="267"/>
      <c r="AD766" s="43" t="str">
        <f>IF(AC766=AL$4,AM$4,IF(AC766=AL$5,AM$5,IF(AC766=AL$6,AM$6,IF(AC766=AL$7,AM$7,IF(AC766=AL$8,AM$8,"")))))</f>
        <v/>
      </c>
      <c r="AE766" s="43"/>
      <c r="AF766" s="43"/>
      <c r="AG766" s="326" t="s">
        <v>458</v>
      </c>
      <c r="AH766" s="324"/>
      <c r="AI766" s="44"/>
      <c r="AJ766" s="44"/>
      <c r="AK766" s="44"/>
      <c r="AL766" s="113">
        <f>IF(AC766="",0,1)</f>
        <v>0</v>
      </c>
      <c r="AM766" s="113">
        <f>IF(AB769="",0,1)</f>
        <v>0</v>
      </c>
      <c r="AN766" s="113">
        <f>IF(AB770="",0,1)</f>
        <v>0</v>
      </c>
      <c r="AO766" s="113">
        <f>IF(AB771="",0,1)</f>
        <v>0</v>
      </c>
      <c r="AP766" s="113">
        <f>IF(AB772="",0,1)</f>
        <v>0</v>
      </c>
      <c r="AQ766" s="113">
        <f>IF(AB773="",0,1)</f>
        <v>0</v>
      </c>
      <c r="AR766" s="113">
        <f>IF(AB774="",0,1)</f>
        <v>0</v>
      </c>
      <c r="AS766" s="113">
        <f>IF(AB775="",0,1)</f>
        <v>0</v>
      </c>
      <c r="AT766" s="113">
        <f>IF(AB776="",0,1)</f>
        <v>0</v>
      </c>
      <c r="AU766" s="113">
        <f>IF(AB776="",0,1)</f>
        <v>0</v>
      </c>
    </row>
    <row r="767" spans="4:47" x14ac:dyDescent="0.3">
      <c r="G767" s="82"/>
      <c r="H767" s="82"/>
      <c r="I767" s="82"/>
      <c r="J767" s="82"/>
      <c r="K767" s="82"/>
      <c r="L767" s="82"/>
      <c r="M767" s="82"/>
      <c r="N767" s="82"/>
      <c r="X767" s="159"/>
      <c r="AD767" s="318"/>
      <c r="AE767" s="318"/>
      <c r="AF767" s="318"/>
      <c r="AG767" s="318"/>
      <c r="AH767" s="318"/>
      <c r="AI767" s="318"/>
      <c r="AJ767" s="318"/>
      <c r="AK767" s="318"/>
    </row>
    <row r="768" spans="4:47" x14ac:dyDescent="0.3">
      <c r="F768" s="35" t="s">
        <v>197</v>
      </c>
      <c r="G768" s="35" t="s">
        <v>198</v>
      </c>
      <c r="H768" s="35"/>
      <c r="I768" s="35"/>
      <c r="J768" s="35" t="s">
        <v>199</v>
      </c>
      <c r="K768" s="35"/>
      <c r="L768" s="35"/>
      <c r="M768" s="35"/>
      <c r="N768" s="35" t="s">
        <v>200</v>
      </c>
      <c r="X768" s="159"/>
      <c r="AC768" s="35" t="s">
        <v>197</v>
      </c>
      <c r="AD768" s="35" t="s">
        <v>198</v>
      </c>
      <c r="AE768" s="35"/>
      <c r="AF768" s="35"/>
      <c r="AG768" s="35" t="s">
        <v>199</v>
      </c>
      <c r="AH768" s="35"/>
      <c r="AI768" s="35"/>
      <c r="AJ768" s="35"/>
      <c r="AK768" s="35" t="s">
        <v>200</v>
      </c>
    </row>
    <row r="769" spans="4:47" ht="15" customHeight="1" x14ac:dyDescent="0.3">
      <c r="E769" s="46" t="str">
        <f>IF(G766="","",IF(N769&gt;0,IF(N769&lt;=G766,"X",""),""))</f>
        <v/>
      </c>
      <c r="F769" s="317" t="str">
        <f>IF($F$26="","",$F$26)</f>
        <v>Grocery Stores</v>
      </c>
      <c r="G769" s="646"/>
      <c r="H769" s="647"/>
      <c r="I769" s="648"/>
      <c r="J769" s="646"/>
      <c r="K769" s="647"/>
      <c r="L769" s="647"/>
      <c r="M769" s="648"/>
      <c r="N769" s="122"/>
      <c r="X769" s="159"/>
      <c r="AB769" s="46" t="str">
        <f>IF(AD766="","",IF(AK769&gt;0,IF(AK769&lt;=AD766,"X",""),""))</f>
        <v/>
      </c>
      <c r="AC769" s="317" t="str">
        <f>IF($F$26="","",$F$26)</f>
        <v>Grocery Stores</v>
      </c>
      <c r="AD769" s="646"/>
      <c r="AE769" s="647"/>
      <c r="AF769" s="648"/>
      <c r="AG769" s="646"/>
      <c r="AH769" s="647"/>
      <c r="AI769" s="647"/>
      <c r="AJ769" s="648"/>
      <c r="AK769" s="122"/>
    </row>
    <row r="770" spans="4:47" ht="15" customHeight="1" x14ac:dyDescent="0.3">
      <c r="E770" s="46" t="str">
        <f>IF(G766="","",IF(N770&gt;0,IF(N770&lt;=G766,"X",""),""))</f>
        <v/>
      </c>
      <c r="F770" s="317" t="str">
        <f>IF($F$27="","",$F$27)</f>
        <v>Education</v>
      </c>
      <c r="G770" s="646"/>
      <c r="H770" s="647"/>
      <c r="I770" s="648"/>
      <c r="J770" s="646"/>
      <c r="K770" s="647"/>
      <c r="L770" s="647"/>
      <c r="M770" s="648"/>
      <c r="N770" s="122"/>
      <c r="X770" s="159"/>
      <c r="AB770" s="46" t="str">
        <f>IF(AD766="","",IF(AK770&gt;0,IF(AK770&lt;=AD766,"X",""),""))</f>
        <v/>
      </c>
      <c r="AC770" s="317" t="str">
        <f>IF($F$27="","",$F$27)</f>
        <v>Education</v>
      </c>
      <c r="AD770" s="646"/>
      <c r="AE770" s="647"/>
      <c r="AF770" s="648"/>
      <c r="AG770" s="646"/>
      <c r="AH770" s="647"/>
      <c r="AI770" s="647"/>
      <c r="AJ770" s="648"/>
      <c r="AK770" s="122"/>
    </row>
    <row r="771" spans="4:47" ht="15" customHeight="1" x14ac:dyDescent="0.3">
      <c r="E771" s="46" t="str">
        <f>IF(G766="","",IF(N771&gt;0,IF(N771&lt;=G766,"X",""),""))</f>
        <v/>
      </c>
      <c r="F771" s="317" t="str">
        <f>IF($F$28="","",$F$28)</f>
        <v>Recreation</v>
      </c>
      <c r="G771" s="646"/>
      <c r="H771" s="647"/>
      <c r="I771" s="648"/>
      <c r="J771" s="646"/>
      <c r="K771" s="647"/>
      <c r="L771" s="647"/>
      <c r="M771" s="648"/>
      <c r="N771" s="122"/>
      <c r="X771" s="159"/>
      <c r="AB771" s="46" t="str">
        <f>IF(AD766="","",IF(AK771&gt;0,IF(AK771&lt;=AD766,"X",""),""))</f>
        <v/>
      </c>
      <c r="AC771" s="317" t="str">
        <f>IF($F$28="","",$F$28)</f>
        <v>Recreation</v>
      </c>
      <c r="AD771" s="646"/>
      <c r="AE771" s="647"/>
      <c r="AF771" s="648"/>
      <c r="AG771" s="646"/>
      <c r="AH771" s="647"/>
      <c r="AI771" s="647"/>
      <c r="AJ771" s="648"/>
      <c r="AK771" s="122"/>
    </row>
    <row r="772" spans="4:47" ht="15" customHeight="1" x14ac:dyDescent="0.3">
      <c r="E772" s="46" t="str">
        <f>IF(G766="","",IF(N772&gt;0,IF(N772&lt;=G766,"X",""),""))</f>
        <v/>
      </c>
      <c r="F772" s="317" t="str">
        <f>IF($F$29="","",$F$29)</f>
        <v>Health Services</v>
      </c>
      <c r="G772" s="646"/>
      <c r="H772" s="647"/>
      <c r="I772" s="648"/>
      <c r="J772" s="646"/>
      <c r="K772" s="647"/>
      <c r="L772" s="647"/>
      <c r="M772" s="648"/>
      <c r="N772" s="122"/>
      <c r="X772" s="159"/>
      <c r="AB772" s="46" t="str">
        <f>IF(AD766="","",IF(AK772&gt;0,IF(AK772&lt;=AD766,"X",""),""))</f>
        <v/>
      </c>
      <c r="AC772" s="317" t="str">
        <f>IF($F$29="","",$F$29)</f>
        <v>Health Services</v>
      </c>
      <c r="AD772" s="646"/>
      <c r="AE772" s="647"/>
      <c r="AF772" s="648"/>
      <c r="AG772" s="646"/>
      <c r="AH772" s="647"/>
      <c r="AI772" s="647"/>
      <c r="AJ772" s="648"/>
      <c r="AK772" s="122"/>
    </row>
    <row r="773" spans="4:47" ht="15" customHeight="1" x14ac:dyDescent="0.3">
      <c r="E773" s="46" t="str">
        <f>IF(G766="","",IF(N773&gt;0,IF(N773&lt;=G766,"X",""),""))</f>
        <v/>
      </c>
      <c r="F773" s="317" t="str">
        <f>IF($F$30="","",$F$30)</f>
        <v>Social Services</v>
      </c>
      <c r="G773" s="646"/>
      <c r="H773" s="647"/>
      <c r="I773" s="648"/>
      <c r="J773" s="646"/>
      <c r="K773" s="647"/>
      <c r="L773" s="647"/>
      <c r="M773" s="648"/>
      <c r="N773" s="122"/>
      <c r="X773" s="159"/>
      <c r="AB773" s="46" t="str">
        <f>IF(AD766="","",IF(AK773&gt;0,IF(AK773&lt;=AD766,"X",""),""))</f>
        <v/>
      </c>
      <c r="AC773" s="317" t="str">
        <f>IF($F$30="","",$F$30)</f>
        <v>Social Services</v>
      </c>
      <c r="AD773" s="646"/>
      <c r="AE773" s="647"/>
      <c r="AF773" s="648"/>
      <c r="AG773" s="646"/>
      <c r="AH773" s="647"/>
      <c r="AI773" s="647"/>
      <c r="AJ773" s="648"/>
      <c r="AK773" s="122"/>
    </row>
    <row r="774" spans="4:47" ht="15" customHeight="1" x14ac:dyDescent="0.3">
      <c r="E774" s="46" t="str">
        <f>IF(G766="","",IF(N774&gt;0,IF(N774&lt;=G766,"X",""),""))</f>
        <v/>
      </c>
      <c r="F774" s="317" t="str">
        <f>IF($F$31="","",$F$31)</f>
        <v/>
      </c>
      <c r="G774" s="646"/>
      <c r="H774" s="647"/>
      <c r="I774" s="648"/>
      <c r="J774" s="646"/>
      <c r="K774" s="647"/>
      <c r="L774" s="647"/>
      <c r="M774" s="648"/>
      <c r="N774" s="122"/>
      <c r="X774" s="159"/>
      <c r="AB774" s="46" t="str">
        <f>IF(AD766="","",IF(AK774&gt;0,IF(AK774&lt;=AD766,"X",""),""))</f>
        <v/>
      </c>
      <c r="AC774" s="317" t="str">
        <f>IF($F$31="","",$F$31)</f>
        <v/>
      </c>
      <c r="AD774" s="646"/>
      <c r="AE774" s="647"/>
      <c r="AF774" s="648"/>
      <c r="AG774" s="646"/>
      <c r="AH774" s="647"/>
      <c r="AI774" s="647"/>
      <c r="AJ774" s="648"/>
      <c r="AK774" s="122"/>
    </row>
    <row r="775" spans="4:47" ht="15" customHeight="1" x14ac:dyDescent="0.3">
      <c r="E775" s="46" t="str">
        <f>IF(G766="","",IF(N775&gt;0,IF(N775&lt;=G766,"X",""),""))</f>
        <v/>
      </c>
      <c r="F775" s="317" t="str">
        <f>IF($F$32="","",$F$32)</f>
        <v/>
      </c>
      <c r="G775" s="646"/>
      <c r="H775" s="647"/>
      <c r="I775" s="648"/>
      <c r="J775" s="646"/>
      <c r="K775" s="647"/>
      <c r="L775" s="647"/>
      <c r="M775" s="648"/>
      <c r="N775" s="122"/>
      <c r="X775" s="159"/>
      <c r="AB775" s="46" t="str">
        <f>IF(AD766="","",IF(AK775&gt;0,IF(AK775&lt;=AD766,"X",""),""))</f>
        <v/>
      </c>
      <c r="AC775" s="317" t="str">
        <f>IF($F$32="","",$F$32)</f>
        <v/>
      </c>
      <c r="AD775" s="646"/>
      <c r="AE775" s="647"/>
      <c r="AF775" s="648"/>
      <c r="AG775" s="646"/>
      <c r="AH775" s="647"/>
      <c r="AI775" s="647"/>
      <c r="AJ775" s="648"/>
      <c r="AK775" s="122"/>
    </row>
    <row r="776" spans="4:47" ht="15" customHeight="1" x14ac:dyDescent="0.3">
      <c r="E776" s="46" t="str">
        <f>IF(G766="","",IF(N776&gt;0,IF(N776&lt;=G766,"X",""),""))</f>
        <v/>
      </c>
      <c r="F776" s="317" t="str">
        <f>IF($F$33="","",$F$33)</f>
        <v/>
      </c>
      <c r="G776" s="646"/>
      <c r="H776" s="647"/>
      <c r="I776" s="648"/>
      <c r="J776" s="646"/>
      <c r="K776" s="647"/>
      <c r="L776" s="647"/>
      <c r="M776" s="648"/>
      <c r="N776" s="122"/>
      <c r="X776" s="159"/>
      <c r="AB776" s="46" t="str">
        <f>IF(AD766="","",IF(AK776&gt;0,IF(AK776&lt;=AD766,"X",""),""))</f>
        <v/>
      </c>
      <c r="AC776" s="317" t="str">
        <f>IF($F$33="","",$F$33)</f>
        <v/>
      </c>
      <c r="AD776" s="646"/>
      <c r="AE776" s="647"/>
      <c r="AF776" s="648"/>
      <c r="AG776" s="646"/>
      <c r="AH776" s="647"/>
      <c r="AI776" s="647"/>
      <c r="AJ776" s="648"/>
      <c r="AK776" s="122"/>
    </row>
    <row r="777" spans="4:47" ht="17.25" thickBot="1" x14ac:dyDescent="0.35">
      <c r="D777" s="40"/>
      <c r="E777" s="40"/>
      <c r="F777" s="40"/>
      <c r="G777" s="40"/>
      <c r="H777" s="40"/>
      <c r="I777" s="40"/>
      <c r="J777" s="40"/>
      <c r="K777" s="40"/>
      <c r="L777" s="40"/>
      <c r="M777" s="40"/>
      <c r="N777" s="40"/>
      <c r="X777" s="159"/>
      <c r="AA777" s="40"/>
      <c r="AB777" s="40"/>
      <c r="AC777" s="40"/>
      <c r="AD777" s="40"/>
      <c r="AE777" s="40"/>
      <c r="AF777" s="40"/>
      <c r="AG777" s="40"/>
      <c r="AH777" s="40"/>
      <c r="AI777" s="40"/>
      <c r="AJ777" s="40"/>
      <c r="AK777" s="40"/>
    </row>
    <row r="778" spans="4:47" x14ac:dyDescent="0.3">
      <c r="D778" s="645"/>
      <c r="E778" s="645"/>
      <c r="F778" s="645"/>
      <c r="G778" s="645"/>
      <c r="H778" s="645"/>
      <c r="I778" s="645"/>
      <c r="J778" s="645"/>
      <c r="K778" s="645"/>
      <c r="L778" s="645"/>
      <c r="M778" s="645"/>
      <c r="N778" s="645"/>
      <c r="X778" s="159"/>
      <c r="AA778" s="645"/>
      <c r="AB778" s="645"/>
      <c r="AC778" s="645"/>
      <c r="AD778" s="645"/>
      <c r="AE778" s="645"/>
      <c r="AF778" s="645"/>
      <c r="AG778" s="645"/>
      <c r="AH778" s="645"/>
      <c r="AI778" s="645"/>
      <c r="AJ778" s="645"/>
      <c r="AK778" s="645"/>
    </row>
    <row r="779" spans="4:47" x14ac:dyDescent="0.3">
      <c r="E779" s="35" t="s">
        <v>194</v>
      </c>
      <c r="F779" s="41">
        <f>F765+1</f>
        <v>54</v>
      </c>
      <c r="G779" s="35" t="s">
        <v>195</v>
      </c>
      <c r="H779" s="35"/>
      <c r="I779" s="35"/>
      <c r="J779" s="326" t="s">
        <v>457</v>
      </c>
      <c r="K779" s="324"/>
      <c r="X779" s="159"/>
      <c r="AB779" s="35" t="s">
        <v>194</v>
      </c>
      <c r="AC779" s="41">
        <f>AC765+1</f>
        <v>54</v>
      </c>
      <c r="AD779" s="35" t="s">
        <v>195</v>
      </c>
      <c r="AE779" s="35"/>
      <c r="AF779" s="35"/>
      <c r="AG779" s="326" t="s">
        <v>457</v>
      </c>
      <c r="AH779" s="324"/>
    </row>
    <row r="780" spans="4:47" x14ac:dyDescent="0.3">
      <c r="E780" s="35" t="s">
        <v>196</v>
      </c>
      <c r="F780" s="267"/>
      <c r="G780" s="43" t="str">
        <f>IF(F780=O$4,P$4,IF(F780=O$5,P$5,IF(F780=O$6,P$6,IF(F780=O$7,P$7,IF(F780=O$8,P$8,"")))))</f>
        <v/>
      </c>
      <c r="H780" s="43"/>
      <c r="I780" s="43"/>
      <c r="J780" s="326" t="s">
        <v>458</v>
      </c>
      <c r="K780" s="324"/>
      <c r="L780" s="44"/>
      <c r="M780" s="44"/>
      <c r="N780" s="44"/>
      <c r="O780" s="113">
        <f>IF(F780="",0,1)</f>
        <v>0</v>
      </c>
      <c r="P780" s="113">
        <f>IF(E783="",0,1)</f>
        <v>0</v>
      </c>
      <c r="Q780" s="113">
        <f>IF(E784="",0,1)</f>
        <v>0</v>
      </c>
      <c r="R780" s="113">
        <f>IF(E785="",0,1)</f>
        <v>0</v>
      </c>
      <c r="S780" s="113">
        <f>IF(E786="",0,1)</f>
        <v>0</v>
      </c>
      <c r="T780" s="113">
        <f>IF(E787="",0,1)</f>
        <v>0</v>
      </c>
      <c r="U780" s="113">
        <f>IF(E788="",0,1)</f>
        <v>0</v>
      </c>
      <c r="V780" s="113">
        <f>IF(E789="",0,1)</f>
        <v>0</v>
      </c>
      <c r="W780" s="113">
        <f>IF(E790="",0,1)</f>
        <v>0</v>
      </c>
      <c r="X780" s="159"/>
      <c r="AB780" s="35" t="s">
        <v>196</v>
      </c>
      <c r="AC780" s="267"/>
      <c r="AD780" s="43" t="str">
        <f>IF(AC780=AL$4,AM$4,IF(AC780=AL$5,AM$5,IF(AC780=AL$6,AM$6,IF(AC780=AL$7,AM$7,IF(AC780=AL$8,AM$8,"")))))</f>
        <v/>
      </c>
      <c r="AE780" s="43"/>
      <c r="AF780" s="43"/>
      <c r="AG780" s="326" t="s">
        <v>458</v>
      </c>
      <c r="AH780" s="324"/>
      <c r="AI780" s="44"/>
      <c r="AJ780" s="44"/>
      <c r="AK780" s="44"/>
      <c r="AL780" s="113">
        <f>IF(AC780="",0,1)</f>
        <v>0</v>
      </c>
      <c r="AM780" s="113">
        <f>IF(AB783="",0,1)</f>
        <v>0</v>
      </c>
      <c r="AN780" s="113">
        <f>IF(AB784="",0,1)</f>
        <v>0</v>
      </c>
      <c r="AO780" s="113">
        <f>IF(AB785="",0,1)</f>
        <v>0</v>
      </c>
      <c r="AP780" s="113">
        <f>IF(AB786="",0,1)</f>
        <v>0</v>
      </c>
      <c r="AQ780" s="113">
        <f>IF(AB787="",0,1)</f>
        <v>0</v>
      </c>
      <c r="AR780" s="113">
        <f>IF(AB788="",0,1)</f>
        <v>0</v>
      </c>
      <c r="AS780" s="113">
        <f>IF(AB789="",0,1)</f>
        <v>0</v>
      </c>
      <c r="AT780" s="113">
        <f>IF(AB790="",0,1)</f>
        <v>0</v>
      </c>
      <c r="AU780" s="113">
        <f>IF(AB790="",0,1)</f>
        <v>0</v>
      </c>
    </row>
    <row r="781" spans="4:47" x14ac:dyDescent="0.3">
      <c r="G781" s="82"/>
      <c r="H781" s="82"/>
      <c r="I781" s="82"/>
      <c r="J781" s="82"/>
      <c r="K781" s="82"/>
      <c r="L781" s="82"/>
      <c r="M781" s="82"/>
      <c r="N781" s="82"/>
      <c r="X781" s="159"/>
      <c r="AD781" s="318"/>
      <c r="AE781" s="318"/>
      <c r="AF781" s="318"/>
      <c r="AG781" s="318"/>
      <c r="AH781" s="318"/>
      <c r="AI781" s="318"/>
      <c r="AJ781" s="318"/>
      <c r="AK781" s="318"/>
    </row>
    <row r="782" spans="4:47" x14ac:dyDescent="0.3">
      <c r="F782" s="35" t="s">
        <v>197</v>
      </c>
      <c r="G782" s="35" t="s">
        <v>198</v>
      </c>
      <c r="H782" s="35"/>
      <c r="I782" s="35"/>
      <c r="J782" s="35" t="s">
        <v>199</v>
      </c>
      <c r="K782" s="35"/>
      <c r="L782" s="35"/>
      <c r="M782" s="35"/>
      <c r="N782" s="35" t="s">
        <v>200</v>
      </c>
      <c r="X782" s="159"/>
      <c r="AC782" s="35" t="s">
        <v>197</v>
      </c>
      <c r="AD782" s="35" t="s">
        <v>198</v>
      </c>
      <c r="AE782" s="35"/>
      <c r="AF782" s="35"/>
      <c r="AG782" s="35" t="s">
        <v>199</v>
      </c>
      <c r="AH782" s="35"/>
      <c r="AI782" s="35"/>
      <c r="AJ782" s="35"/>
      <c r="AK782" s="35" t="s">
        <v>200</v>
      </c>
    </row>
    <row r="783" spans="4:47" ht="15" customHeight="1" x14ac:dyDescent="0.3">
      <c r="E783" s="46" t="str">
        <f>IF(G780="","",IF(N783&gt;0,IF(N783&lt;=G780,"X",""),""))</f>
        <v/>
      </c>
      <c r="F783" s="317" t="str">
        <f>IF($F$26="","",$F$26)</f>
        <v>Grocery Stores</v>
      </c>
      <c r="G783" s="646"/>
      <c r="H783" s="647"/>
      <c r="I783" s="648"/>
      <c r="J783" s="646"/>
      <c r="K783" s="647"/>
      <c r="L783" s="647"/>
      <c r="M783" s="648"/>
      <c r="N783" s="122"/>
      <c r="X783" s="159"/>
      <c r="AB783" s="46" t="str">
        <f>IF(AD780="","",IF(AK783&gt;0,IF(AK783&lt;=AD780,"X",""),""))</f>
        <v/>
      </c>
      <c r="AC783" s="317" t="str">
        <f>IF($F$26="","",$F$26)</f>
        <v>Grocery Stores</v>
      </c>
      <c r="AD783" s="646"/>
      <c r="AE783" s="647"/>
      <c r="AF783" s="648"/>
      <c r="AG783" s="646"/>
      <c r="AH783" s="647"/>
      <c r="AI783" s="647"/>
      <c r="AJ783" s="648"/>
      <c r="AK783" s="122"/>
    </row>
    <row r="784" spans="4:47" ht="15" customHeight="1" x14ac:dyDescent="0.3">
      <c r="E784" s="46" t="str">
        <f>IF(G780="","",IF(N784&gt;0,IF(N784&lt;=G780,"X",""),""))</f>
        <v/>
      </c>
      <c r="F784" s="317" t="str">
        <f>IF($F$27="","",$F$27)</f>
        <v>Education</v>
      </c>
      <c r="G784" s="646"/>
      <c r="H784" s="647"/>
      <c r="I784" s="648"/>
      <c r="J784" s="646"/>
      <c r="K784" s="647"/>
      <c r="L784" s="647"/>
      <c r="M784" s="648"/>
      <c r="N784" s="122"/>
      <c r="X784" s="159"/>
      <c r="AB784" s="46" t="str">
        <f>IF(AD780="","",IF(AK784&gt;0,IF(AK784&lt;=AD780,"X",""),""))</f>
        <v/>
      </c>
      <c r="AC784" s="317" t="str">
        <f>IF($F$27="","",$F$27)</f>
        <v>Education</v>
      </c>
      <c r="AD784" s="646"/>
      <c r="AE784" s="647"/>
      <c r="AF784" s="648"/>
      <c r="AG784" s="646"/>
      <c r="AH784" s="647"/>
      <c r="AI784" s="647"/>
      <c r="AJ784" s="648"/>
      <c r="AK784" s="122"/>
    </row>
    <row r="785" spans="4:47" ht="15" customHeight="1" x14ac:dyDescent="0.3">
      <c r="E785" s="46" t="str">
        <f>IF(G780="","",IF(N785&gt;0,IF(N785&lt;=G780,"X",""),""))</f>
        <v/>
      </c>
      <c r="F785" s="317" t="str">
        <f>IF($F$28="","",$F$28)</f>
        <v>Recreation</v>
      </c>
      <c r="G785" s="646"/>
      <c r="H785" s="647"/>
      <c r="I785" s="648"/>
      <c r="J785" s="646"/>
      <c r="K785" s="647"/>
      <c r="L785" s="647"/>
      <c r="M785" s="648"/>
      <c r="N785" s="122"/>
      <c r="X785" s="159"/>
      <c r="AB785" s="46" t="str">
        <f>IF(AD780="","",IF(AK785&gt;0,IF(AK785&lt;=AD780,"X",""),""))</f>
        <v/>
      </c>
      <c r="AC785" s="317" t="str">
        <f>IF($F$28="","",$F$28)</f>
        <v>Recreation</v>
      </c>
      <c r="AD785" s="646"/>
      <c r="AE785" s="647"/>
      <c r="AF785" s="648"/>
      <c r="AG785" s="646"/>
      <c r="AH785" s="647"/>
      <c r="AI785" s="647"/>
      <c r="AJ785" s="648"/>
      <c r="AK785" s="122"/>
    </row>
    <row r="786" spans="4:47" ht="15" customHeight="1" x14ac:dyDescent="0.3">
      <c r="E786" s="46" t="str">
        <f>IF(G780="","",IF(N786&gt;0,IF(N786&lt;=G780,"X",""),""))</f>
        <v/>
      </c>
      <c r="F786" s="317" t="str">
        <f>IF($F$29="","",$F$29)</f>
        <v>Health Services</v>
      </c>
      <c r="G786" s="646"/>
      <c r="H786" s="647"/>
      <c r="I786" s="648"/>
      <c r="J786" s="646"/>
      <c r="K786" s="647"/>
      <c r="L786" s="647"/>
      <c r="M786" s="648"/>
      <c r="N786" s="122"/>
      <c r="X786" s="159"/>
      <c r="AB786" s="46" t="str">
        <f>IF(AD780="","",IF(AK786&gt;0,IF(AK786&lt;=AD780,"X",""),""))</f>
        <v/>
      </c>
      <c r="AC786" s="317" t="str">
        <f>IF($F$29="","",$F$29)</f>
        <v>Health Services</v>
      </c>
      <c r="AD786" s="646"/>
      <c r="AE786" s="647"/>
      <c r="AF786" s="648"/>
      <c r="AG786" s="646"/>
      <c r="AH786" s="647"/>
      <c r="AI786" s="647"/>
      <c r="AJ786" s="648"/>
      <c r="AK786" s="122"/>
    </row>
    <row r="787" spans="4:47" ht="15" customHeight="1" x14ac:dyDescent="0.3">
      <c r="E787" s="46" t="str">
        <f>IF(G780="","",IF(N787&gt;0,IF(N787&lt;=G780,"X",""),""))</f>
        <v/>
      </c>
      <c r="F787" s="317" t="str">
        <f>IF($F$30="","",$F$30)</f>
        <v>Social Services</v>
      </c>
      <c r="G787" s="646"/>
      <c r="H787" s="647"/>
      <c r="I787" s="648"/>
      <c r="J787" s="646"/>
      <c r="K787" s="647"/>
      <c r="L787" s="647"/>
      <c r="M787" s="648"/>
      <c r="N787" s="122"/>
      <c r="X787" s="159"/>
      <c r="AB787" s="46" t="str">
        <f>IF(AD780="","",IF(AK787&gt;0,IF(AK787&lt;=AD780,"X",""),""))</f>
        <v/>
      </c>
      <c r="AC787" s="317" t="str">
        <f>IF($F$30="","",$F$30)</f>
        <v>Social Services</v>
      </c>
      <c r="AD787" s="646"/>
      <c r="AE787" s="647"/>
      <c r="AF787" s="648"/>
      <c r="AG787" s="646"/>
      <c r="AH787" s="647"/>
      <c r="AI787" s="647"/>
      <c r="AJ787" s="648"/>
      <c r="AK787" s="122"/>
    </row>
    <row r="788" spans="4:47" ht="15" customHeight="1" x14ac:dyDescent="0.3">
      <c r="E788" s="46" t="str">
        <f>IF(G780="","",IF(N788&gt;0,IF(N788&lt;=G780,"X",""),""))</f>
        <v/>
      </c>
      <c r="F788" s="317" t="str">
        <f>IF($F$31="","",$F$31)</f>
        <v/>
      </c>
      <c r="G788" s="646"/>
      <c r="H788" s="647"/>
      <c r="I788" s="648"/>
      <c r="J788" s="646"/>
      <c r="K788" s="647"/>
      <c r="L788" s="647"/>
      <c r="M788" s="648"/>
      <c r="N788" s="122"/>
      <c r="X788" s="159"/>
      <c r="AB788" s="46" t="str">
        <f>IF(AD780="","",IF(AK788&gt;0,IF(AK788&lt;=AD780,"X",""),""))</f>
        <v/>
      </c>
      <c r="AC788" s="317" t="str">
        <f>IF($F$31="","",$F$31)</f>
        <v/>
      </c>
      <c r="AD788" s="646"/>
      <c r="AE788" s="647"/>
      <c r="AF788" s="648"/>
      <c r="AG788" s="646"/>
      <c r="AH788" s="647"/>
      <c r="AI788" s="647"/>
      <c r="AJ788" s="648"/>
      <c r="AK788" s="122"/>
    </row>
    <row r="789" spans="4:47" ht="15" customHeight="1" x14ac:dyDescent="0.3">
      <c r="E789" s="46" t="str">
        <f>IF(G780="","",IF(N789&gt;0,IF(N789&lt;=G780,"X",""),""))</f>
        <v/>
      </c>
      <c r="F789" s="317" t="str">
        <f>IF($F$32="","",$F$32)</f>
        <v/>
      </c>
      <c r="G789" s="646"/>
      <c r="H789" s="647"/>
      <c r="I789" s="648"/>
      <c r="J789" s="646"/>
      <c r="K789" s="647"/>
      <c r="L789" s="647"/>
      <c r="M789" s="648"/>
      <c r="N789" s="122"/>
      <c r="X789" s="159"/>
      <c r="AB789" s="46" t="str">
        <f>IF(AD780="","",IF(AK789&gt;0,IF(AK789&lt;=AD780,"X",""),""))</f>
        <v/>
      </c>
      <c r="AC789" s="317" t="str">
        <f>IF($F$32="","",$F$32)</f>
        <v/>
      </c>
      <c r="AD789" s="646"/>
      <c r="AE789" s="647"/>
      <c r="AF789" s="648"/>
      <c r="AG789" s="646"/>
      <c r="AH789" s="647"/>
      <c r="AI789" s="647"/>
      <c r="AJ789" s="648"/>
      <c r="AK789" s="122"/>
    </row>
    <row r="790" spans="4:47" ht="15" customHeight="1" x14ac:dyDescent="0.3">
      <c r="E790" s="46" t="str">
        <f>IF(G780="","",IF(N790&gt;0,IF(N790&lt;=G780,"X",""),""))</f>
        <v/>
      </c>
      <c r="F790" s="317" t="str">
        <f>IF($F$33="","",$F$33)</f>
        <v/>
      </c>
      <c r="G790" s="646"/>
      <c r="H790" s="647"/>
      <c r="I790" s="648"/>
      <c r="J790" s="646"/>
      <c r="K790" s="647"/>
      <c r="L790" s="647"/>
      <c r="M790" s="648"/>
      <c r="N790" s="122"/>
      <c r="X790" s="159"/>
      <c r="AB790" s="46" t="str">
        <f>IF(AD780="","",IF(AK790&gt;0,IF(AK790&lt;=AD780,"X",""),""))</f>
        <v/>
      </c>
      <c r="AC790" s="317" t="str">
        <f>IF($F$33="","",$F$33)</f>
        <v/>
      </c>
      <c r="AD790" s="646"/>
      <c r="AE790" s="647"/>
      <c r="AF790" s="648"/>
      <c r="AG790" s="646"/>
      <c r="AH790" s="647"/>
      <c r="AI790" s="647"/>
      <c r="AJ790" s="648"/>
      <c r="AK790" s="122"/>
    </row>
    <row r="791" spans="4:47" ht="17.25" thickBot="1" x14ac:dyDescent="0.35">
      <c r="D791" s="40"/>
      <c r="E791" s="40"/>
      <c r="F791" s="40"/>
      <c r="G791" s="40"/>
      <c r="H791" s="40"/>
      <c r="I791" s="40"/>
      <c r="J791" s="40"/>
      <c r="K791" s="40"/>
      <c r="L791" s="40"/>
      <c r="M791" s="40"/>
      <c r="N791" s="40"/>
      <c r="X791" s="159"/>
      <c r="AA791" s="40"/>
      <c r="AB791" s="40"/>
      <c r="AC791" s="40"/>
      <c r="AD791" s="40"/>
      <c r="AE791" s="40"/>
      <c r="AF791" s="40"/>
      <c r="AG791" s="40"/>
      <c r="AH791" s="40"/>
      <c r="AI791" s="40"/>
      <c r="AJ791" s="40"/>
      <c r="AK791" s="40"/>
    </row>
    <row r="792" spans="4:47" x14ac:dyDescent="0.3">
      <c r="D792" s="645"/>
      <c r="E792" s="645"/>
      <c r="F792" s="645"/>
      <c r="G792" s="645"/>
      <c r="H792" s="645"/>
      <c r="I792" s="645"/>
      <c r="J792" s="645"/>
      <c r="K792" s="645"/>
      <c r="L792" s="645"/>
      <c r="M792" s="645"/>
      <c r="N792" s="645"/>
      <c r="X792" s="159"/>
      <c r="AA792" s="645"/>
      <c r="AB792" s="645"/>
      <c r="AC792" s="645"/>
      <c r="AD792" s="645"/>
      <c r="AE792" s="645"/>
      <c r="AF792" s="645"/>
      <c r="AG792" s="645"/>
      <c r="AH792" s="645"/>
      <c r="AI792" s="645"/>
      <c r="AJ792" s="645"/>
      <c r="AK792" s="645"/>
    </row>
    <row r="793" spans="4:47" x14ac:dyDescent="0.3">
      <c r="E793" s="35" t="s">
        <v>194</v>
      </c>
      <c r="F793" s="41">
        <f>F779+1</f>
        <v>55</v>
      </c>
      <c r="G793" s="35" t="s">
        <v>195</v>
      </c>
      <c r="H793" s="35"/>
      <c r="I793" s="35"/>
      <c r="J793" s="326" t="s">
        <v>457</v>
      </c>
      <c r="K793" s="324"/>
      <c r="X793" s="159"/>
      <c r="AB793" s="35" t="s">
        <v>194</v>
      </c>
      <c r="AC793" s="41">
        <f>AC779+1</f>
        <v>55</v>
      </c>
      <c r="AD793" s="35" t="s">
        <v>195</v>
      </c>
      <c r="AE793" s="35"/>
      <c r="AF793" s="35"/>
      <c r="AG793" s="326" t="s">
        <v>457</v>
      </c>
      <c r="AH793" s="324"/>
    </row>
    <row r="794" spans="4:47" x14ac:dyDescent="0.3">
      <c r="E794" s="35" t="s">
        <v>196</v>
      </c>
      <c r="F794" s="267"/>
      <c r="G794" s="43" t="str">
        <f>IF(F794=O$4,P$4,IF(F794=O$5,P$5,IF(F794=O$6,P$6,IF(F794=O$7,P$7,IF(F794=O$8,P$8,"")))))</f>
        <v/>
      </c>
      <c r="H794" s="43"/>
      <c r="I794" s="43"/>
      <c r="J794" s="326" t="s">
        <v>458</v>
      </c>
      <c r="K794" s="324"/>
      <c r="L794" s="44"/>
      <c r="M794" s="44"/>
      <c r="N794" s="44"/>
      <c r="O794" s="113">
        <f>IF(F794="",0,1)</f>
        <v>0</v>
      </c>
      <c r="P794" s="113">
        <f>IF(E797="",0,1)</f>
        <v>0</v>
      </c>
      <c r="Q794" s="113">
        <f>IF(E798="",0,1)</f>
        <v>0</v>
      </c>
      <c r="R794" s="113">
        <f>IF(E799="",0,1)</f>
        <v>0</v>
      </c>
      <c r="S794" s="113">
        <f>IF(E800="",0,1)</f>
        <v>0</v>
      </c>
      <c r="T794" s="113">
        <f>IF(E801="",0,1)</f>
        <v>0</v>
      </c>
      <c r="U794" s="113">
        <f>IF(E802="",0,1)</f>
        <v>0</v>
      </c>
      <c r="V794" s="113">
        <f>IF(E803="",0,1)</f>
        <v>0</v>
      </c>
      <c r="W794" s="113">
        <f>IF(E804="",0,1)</f>
        <v>0</v>
      </c>
      <c r="X794" s="159"/>
      <c r="AB794" s="35" t="s">
        <v>196</v>
      </c>
      <c r="AC794" s="267"/>
      <c r="AD794" s="43" t="str">
        <f>IF(AC794=AL$4,AM$4,IF(AC794=AL$5,AM$5,IF(AC794=AL$6,AM$6,IF(AC794=AL$7,AM$7,IF(AC794=AL$8,AM$8,"")))))</f>
        <v/>
      </c>
      <c r="AE794" s="43"/>
      <c r="AF794" s="43"/>
      <c r="AG794" s="326" t="s">
        <v>458</v>
      </c>
      <c r="AH794" s="324"/>
      <c r="AI794" s="44"/>
      <c r="AJ794" s="44"/>
      <c r="AK794" s="44"/>
      <c r="AL794" s="113">
        <f>IF(AC794="",0,1)</f>
        <v>0</v>
      </c>
      <c r="AM794" s="113">
        <f>IF(AB797="",0,1)</f>
        <v>0</v>
      </c>
      <c r="AN794" s="113">
        <f>IF(AB798="",0,1)</f>
        <v>0</v>
      </c>
      <c r="AO794" s="113">
        <f>IF(AB799="",0,1)</f>
        <v>0</v>
      </c>
      <c r="AP794" s="113">
        <f>IF(AB800="",0,1)</f>
        <v>0</v>
      </c>
      <c r="AQ794" s="113">
        <f>IF(AB801="",0,1)</f>
        <v>0</v>
      </c>
      <c r="AR794" s="113">
        <f>IF(AB802="",0,1)</f>
        <v>0</v>
      </c>
      <c r="AS794" s="113">
        <f>IF(AB803="",0,1)</f>
        <v>0</v>
      </c>
      <c r="AT794" s="113">
        <f>IF(AB804="",0,1)</f>
        <v>0</v>
      </c>
      <c r="AU794" s="113">
        <f>IF(AB804="",0,1)</f>
        <v>0</v>
      </c>
    </row>
    <row r="795" spans="4:47" x14ac:dyDescent="0.3">
      <c r="G795" s="82"/>
      <c r="H795" s="82"/>
      <c r="I795" s="82"/>
      <c r="J795" s="82"/>
      <c r="K795" s="82"/>
      <c r="L795" s="82"/>
      <c r="M795" s="82"/>
      <c r="N795" s="82"/>
      <c r="X795" s="159"/>
      <c r="AD795" s="318"/>
      <c r="AE795" s="318"/>
      <c r="AF795" s="318"/>
      <c r="AG795" s="318"/>
      <c r="AH795" s="318"/>
      <c r="AI795" s="318"/>
      <c r="AJ795" s="318"/>
      <c r="AK795" s="318"/>
    </row>
    <row r="796" spans="4:47" x14ac:dyDescent="0.3">
      <c r="F796" s="35" t="s">
        <v>197</v>
      </c>
      <c r="G796" s="35" t="s">
        <v>198</v>
      </c>
      <c r="H796" s="35"/>
      <c r="I796" s="35"/>
      <c r="J796" s="35" t="s">
        <v>199</v>
      </c>
      <c r="K796" s="35"/>
      <c r="L796" s="35"/>
      <c r="M796" s="35"/>
      <c r="N796" s="35" t="s">
        <v>200</v>
      </c>
      <c r="X796" s="159"/>
      <c r="AC796" s="35" t="s">
        <v>197</v>
      </c>
      <c r="AD796" s="35" t="s">
        <v>198</v>
      </c>
      <c r="AE796" s="35"/>
      <c r="AF796" s="35"/>
      <c r="AG796" s="35" t="s">
        <v>199</v>
      </c>
      <c r="AH796" s="35"/>
      <c r="AI796" s="35"/>
      <c r="AJ796" s="35"/>
      <c r="AK796" s="35" t="s">
        <v>200</v>
      </c>
    </row>
    <row r="797" spans="4:47" ht="15" customHeight="1" x14ac:dyDescent="0.3">
      <c r="E797" s="46" t="str">
        <f>IF(G794="","",IF(N797&gt;0,IF(N797&lt;=G794,"X",""),""))</f>
        <v/>
      </c>
      <c r="F797" s="317" t="str">
        <f>IF($F$26="","",$F$26)</f>
        <v>Grocery Stores</v>
      </c>
      <c r="G797" s="646"/>
      <c r="H797" s="647"/>
      <c r="I797" s="648"/>
      <c r="J797" s="646"/>
      <c r="K797" s="647"/>
      <c r="L797" s="647"/>
      <c r="M797" s="648"/>
      <c r="N797" s="122"/>
      <c r="X797" s="159"/>
      <c r="AB797" s="46" t="str">
        <f>IF(AD794="","",IF(AK797&gt;0,IF(AK797&lt;=AD794,"X",""),""))</f>
        <v/>
      </c>
      <c r="AC797" s="317" t="str">
        <f>IF($F$26="","",$F$26)</f>
        <v>Grocery Stores</v>
      </c>
      <c r="AD797" s="646"/>
      <c r="AE797" s="647"/>
      <c r="AF797" s="648"/>
      <c r="AG797" s="646"/>
      <c r="AH797" s="647"/>
      <c r="AI797" s="647"/>
      <c r="AJ797" s="648"/>
      <c r="AK797" s="122"/>
    </row>
    <row r="798" spans="4:47" ht="15" customHeight="1" x14ac:dyDescent="0.3">
      <c r="E798" s="46" t="str">
        <f>IF(G794="","",IF(N798&gt;0,IF(N798&lt;=G794,"X",""),""))</f>
        <v/>
      </c>
      <c r="F798" s="317" t="str">
        <f>IF($F$27="","",$F$27)</f>
        <v>Education</v>
      </c>
      <c r="G798" s="646"/>
      <c r="H798" s="647"/>
      <c r="I798" s="648"/>
      <c r="J798" s="646"/>
      <c r="K798" s="647"/>
      <c r="L798" s="647"/>
      <c r="M798" s="648"/>
      <c r="N798" s="122"/>
      <c r="X798" s="159"/>
      <c r="AB798" s="46" t="str">
        <f>IF(AD794="","",IF(AK798&gt;0,IF(AK798&lt;=AD794,"X",""),""))</f>
        <v/>
      </c>
      <c r="AC798" s="317" t="str">
        <f>IF($F$27="","",$F$27)</f>
        <v>Education</v>
      </c>
      <c r="AD798" s="646"/>
      <c r="AE798" s="647"/>
      <c r="AF798" s="648"/>
      <c r="AG798" s="646"/>
      <c r="AH798" s="647"/>
      <c r="AI798" s="647"/>
      <c r="AJ798" s="648"/>
      <c r="AK798" s="122"/>
    </row>
    <row r="799" spans="4:47" ht="15" customHeight="1" x14ac:dyDescent="0.3">
      <c r="E799" s="46" t="str">
        <f>IF(G794="","",IF(N799&gt;0,IF(N799&lt;=G794,"X",""),""))</f>
        <v/>
      </c>
      <c r="F799" s="317" t="str">
        <f>IF($F$28="","",$F$28)</f>
        <v>Recreation</v>
      </c>
      <c r="G799" s="646"/>
      <c r="H799" s="647"/>
      <c r="I799" s="648"/>
      <c r="J799" s="646"/>
      <c r="K799" s="647"/>
      <c r="L799" s="647"/>
      <c r="M799" s="648"/>
      <c r="N799" s="122"/>
      <c r="X799" s="159"/>
      <c r="AB799" s="46" t="str">
        <f>IF(AD794="","",IF(AK799&gt;0,IF(AK799&lt;=AD794,"X",""),""))</f>
        <v/>
      </c>
      <c r="AC799" s="317" t="str">
        <f>IF($F$28="","",$F$28)</f>
        <v>Recreation</v>
      </c>
      <c r="AD799" s="646"/>
      <c r="AE799" s="647"/>
      <c r="AF799" s="648"/>
      <c r="AG799" s="646"/>
      <c r="AH799" s="647"/>
      <c r="AI799" s="647"/>
      <c r="AJ799" s="648"/>
      <c r="AK799" s="122"/>
    </row>
    <row r="800" spans="4:47" ht="15" customHeight="1" x14ac:dyDescent="0.3">
      <c r="E800" s="46" t="str">
        <f>IF(G794="","",IF(N800&gt;0,IF(N800&lt;=G794,"X",""),""))</f>
        <v/>
      </c>
      <c r="F800" s="317" t="str">
        <f>IF($F$29="","",$F$29)</f>
        <v>Health Services</v>
      </c>
      <c r="G800" s="646"/>
      <c r="H800" s="647"/>
      <c r="I800" s="648"/>
      <c r="J800" s="646"/>
      <c r="K800" s="647"/>
      <c r="L800" s="647"/>
      <c r="M800" s="648"/>
      <c r="N800" s="122"/>
      <c r="X800" s="159"/>
      <c r="AB800" s="46" t="str">
        <f>IF(AD794="","",IF(AK800&gt;0,IF(AK800&lt;=AD794,"X",""),""))</f>
        <v/>
      </c>
      <c r="AC800" s="317" t="str">
        <f>IF($F$29="","",$F$29)</f>
        <v>Health Services</v>
      </c>
      <c r="AD800" s="646"/>
      <c r="AE800" s="647"/>
      <c r="AF800" s="648"/>
      <c r="AG800" s="646"/>
      <c r="AH800" s="647"/>
      <c r="AI800" s="647"/>
      <c r="AJ800" s="648"/>
      <c r="AK800" s="122"/>
    </row>
    <row r="801" spans="4:47" ht="15" customHeight="1" x14ac:dyDescent="0.3">
      <c r="E801" s="46" t="str">
        <f>IF(G794="","",IF(N801&gt;0,IF(N801&lt;=G794,"X",""),""))</f>
        <v/>
      </c>
      <c r="F801" s="317" t="str">
        <f>IF($F$30="","",$F$30)</f>
        <v>Social Services</v>
      </c>
      <c r="G801" s="646"/>
      <c r="H801" s="647"/>
      <c r="I801" s="648"/>
      <c r="J801" s="646"/>
      <c r="K801" s="647"/>
      <c r="L801" s="647"/>
      <c r="M801" s="648"/>
      <c r="N801" s="122"/>
      <c r="X801" s="159"/>
      <c r="AB801" s="46" t="str">
        <f>IF(AD794="","",IF(AK801&gt;0,IF(AK801&lt;=AD794,"X",""),""))</f>
        <v/>
      </c>
      <c r="AC801" s="317" t="str">
        <f>IF($F$30="","",$F$30)</f>
        <v>Social Services</v>
      </c>
      <c r="AD801" s="646"/>
      <c r="AE801" s="647"/>
      <c r="AF801" s="648"/>
      <c r="AG801" s="646"/>
      <c r="AH801" s="647"/>
      <c r="AI801" s="647"/>
      <c r="AJ801" s="648"/>
      <c r="AK801" s="122"/>
    </row>
    <row r="802" spans="4:47" ht="15" customHeight="1" x14ac:dyDescent="0.3">
      <c r="E802" s="46" t="str">
        <f>IF(G794="","",IF(N802&gt;0,IF(N802&lt;=G794,"X",""),""))</f>
        <v/>
      </c>
      <c r="F802" s="317" t="str">
        <f>IF($F$31="","",$F$31)</f>
        <v/>
      </c>
      <c r="G802" s="646"/>
      <c r="H802" s="647"/>
      <c r="I802" s="648"/>
      <c r="J802" s="646"/>
      <c r="K802" s="647"/>
      <c r="L802" s="647"/>
      <c r="M802" s="648"/>
      <c r="N802" s="122"/>
      <c r="X802" s="159"/>
      <c r="AB802" s="46" t="str">
        <f>IF(AD794="","",IF(AK802&gt;0,IF(AK802&lt;=AD794,"X",""),""))</f>
        <v/>
      </c>
      <c r="AC802" s="317" t="str">
        <f>IF($F$31="","",$F$31)</f>
        <v/>
      </c>
      <c r="AD802" s="646"/>
      <c r="AE802" s="647"/>
      <c r="AF802" s="648"/>
      <c r="AG802" s="646"/>
      <c r="AH802" s="647"/>
      <c r="AI802" s="647"/>
      <c r="AJ802" s="648"/>
      <c r="AK802" s="122"/>
    </row>
    <row r="803" spans="4:47" ht="15" customHeight="1" x14ac:dyDescent="0.3">
      <c r="E803" s="46" t="str">
        <f>IF(G794="","",IF(N803&gt;0,IF(N803&lt;=G794,"X",""),""))</f>
        <v/>
      </c>
      <c r="F803" s="317" t="str">
        <f>IF($F$32="","",$F$32)</f>
        <v/>
      </c>
      <c r="G803" s="646"/>
      <c r="H803" s="647"/>
      <c r="I803" s="648"/>
      <c r="J803" s="646"/>
      <c r="K803" s="647"/>
      <c r="L803" s="647"/>
      <c r="M803" s="648"/>
      <c r="N803" s="122"/>
      <c r="X803" s="159"/>
      <c r="AB803" s="46" t="str">
        <f>IF(AD794="","",IF(AK803&gt;0,IF(AK803&lt;=AD794,"X",""),""))</f>
        <v/>
      </c>
      <c r="AC803" s="317" t="str">
        <f>IF($F$32="","",$F$32)</f>
        <v/>
      </c>
      <c r="AD803" s="646"/>
      <c r="AE803" s="647"/>
      <c r="AF803" s="648"/>
      <c r="AG803" s="646"/>
      <c r="AH803" s="647"/>
      <c r="AI803" s="647"/>
      <c r="AJ803" s="648"/>
      <c r="AK803" s="122"/>
    </row>
    <row r="804" spans="4:47" ht="15" customHeight="1" x14ac:dyDescent="0.3">
      <c r="E804" s="46" t="str">
        <f>IF(G794="","",IF(N804&gt;0,IF(N804&lt;=G794,"X",""),""))</f>
        <v/>
      </c>
      <c r="F804" s="317" t="str">
        <f>IF($F$33="","",$F$33)</f>
        <v/>
      </c>
      <c r="G804" s="646"/>
      <c r="H804" s="647"/>
      <c r="I804" s="648"/>
      <c r="J804" s="646"/>
      <c r="K804" s="647"/>
      <c r="L804" s="647"/>
      <c r="M804" s="648"/>
      <c r="N804" s="122"/>
      <c r="X804" s="159"/>
      <c r="AB804" s="46" t="str">
        <f>IF(AD794="","",IF(AK804&gt;0,IF(AK804&lt;=AD794,"X",""),""))</f>
        <v/>
      </c>
      <c r="AC804" s="317" t="str">
        <f>IF($F$33="","",$F$33)</f>
        <v/>
      </c>
      <c r="AD804" s="646"/>
      <c r="AE804" s="647"/>
      <c r="AF804" s="648"/>
      <c r="AG804" s="646"/>
      <c r="AH804" s="647"/>
      <c r="AI804" s="647"/>
      <c r="AJ804" s="648"/>
      <c r="AK804" s="122"/>
    </row>
    <row r="805" spans="4:47" ht="17.25" thickBot="1" x14ac:dyDescent="0.35">
      <c r="D805" s="40"/>
      <c r="E805" s="40"/>
      <c r="F805" s="40"/>
      <c r="G805" s="40"/>
      <c r="H805" s="40"/>
      <c r="I805" s="40"/>
      <c r="J805" s="40"/>
      <c r="K805" s="40"/>
      <c r="L805" s="40"/>
      <c r="M805" s="40"/>
      <c r="N805" s="40"/>
      <c r="X805" s="159"/>
      <c r="AA805" s="40"/>
      <c r="AB805" s="40"/>
      <c r="AC805" s="40"/>
      <c r="AD805" s="40"/>
      <c r="AE805" s="40"/>
      <c r="AF805" s="40"/>
      <c r="AG805" s="40"/>
      <c r="AH805" s="40"/>
      <c r="AI805" s="40"/>
      <c r="AJ805" s="40"/>
      <c r="AK805" s="40"/>
    </row>
    <row r="806" spans="4:47" x14ac:dyDescent="0.3">
      <c r="D806" s="645"/>
      <c r="E806" s="645"/>
      <c r="F806" s="645"/>
      <c r="G806" s="645"/>
      <c r="H806" s="645"/>
      <c r="I806" s="645"/>
      <c r="J806" s="645"/>
      <c r="K806" s="645"/>
      <c r="L806" s="645"/>
      <c r="M806" s="645"/>
      <c r="N806" s="645"/>
      <c r="X806" s="159"/>
      <c r="AA806" s="645"/>
      <c r="AB806" s="645"/>
      <c r="AC806" s="645"/>
      <c r="AD806" s="645"/>
      <c r="AE806" s="645"/>
      <c r="AF806" s="645"/>
      <c r="AG806" s="645"/>
      <c r="AH806" s="645"/>
      <c r="AI806" s="645"/>
      <c r="AJ806" s="645"/>
      <c r="AK806" s="645"/>
    </row>
    <row r="807" spans="4:47" x14ac:dyDescent="0.3">
      <c r="E807" s="35" t="s">
        <v>194</v>
      </c>
      <c r="F807" s="41">
        <f>F793+1</f>
        <v>56</v>
      </c>
      <c r="G807" s="35" t="s">
        <v>195</v>
      </c>
      <c r="H807" s="35"/>
      <c r="I807" s="35"/>
      <c r="J807" s="326" t="s">
        <v>457</v>
      </c>
      <c r="K807" s="324"/>
      <c r="X807" s="159"/>
      <c r="AB807" s="35" t="s">
        <v>194</v>
      </c>
      <c r="AC807" s="41">
        <f>AC793+1</f>
        <v>56</v>
      </c>
      <c r="AD807" s="35" t="s">
        <v>195</v>
      </c>
      <c r="AE807" s="35"/>
      <c r="AF807" s="35"/>
      <c r="AG807" s="326" t="s">
        <v>457</v>
      </c>
      <c r="AH807" s="324"/>
    </row>
    <row r="808" spans="4:47" x14ac:dyDescent="0.3">
      <c r="E808" s="35" t="s">
        <v>196</v>
      </c>
      <c r="F808" s="267"/>
      <c r="G808" s="43" t="str">
        <f>IF(F808=O$4,P$4,IF(F808=O$5,P$5,IF(F808=O$6,P$6,IF(F808=O$7,P$7,IF(F808=O$8,P$8,"")))))</f>
        <v/>
      </c>
      <c r="H808" s="43"/>
      <c r="I808" s="43"/>
      <c r="J808" s="326" t="s">
        <v>458</v>
      </c>
      <c r="K808" s="324"/>
      <c r="L808" s="44"/>
      <c r="M808" s="44"/>
      <c r="N808" s="44"/>
      <c r="O808" s="113">
        <f>IF(F808="",0,1)</f>
        <v>0</v>
      </c>
      <c r="P808" s="113">
        <f>IF(E811="",0,1)</f>
        <v>0</v>
      </c>
      <c r="Q808" s="113">
        <f>IF(E812="",0,1)</f>
        <v>0</v>
      </c>
      <c r="R808" s="113">
        <f>IF(E813="",0,1)</f>
        <v>0</v>
      </c>
      <c r="S808" s="113">
        <f>IF(E814="",0,1)</f>
        <v>0</v>
      </c>
      <c r="T808" s="113">
        <f>IF(E815="",0,1)</f>
        <v>0</v>
      </c>
      <c r="U808" s="113">
        <f>IF(E816="",0,1)</f>
        <v>0</v>
      </c>
      <c r="V808" s="113">
        <f>IF(E817="",0,1)</f>
        <v>0</v>
      </c>
      <c r="W808" s="113">
        <f>IF(E818="",0,1)</f>
        <v>0</v>
      </c>
      <c r="X808" s="159"/>
      <c r="AB808" s="35" t="s">
        <v>196</v>
      </c>
      <c r="AC808" s="267"/>
      <c r="AD808" s="43" t="str">
        <f>IF(AC808=AL$4,AM$4,IF(AC808=AL$5,AM$5,IF(AC808=AL$6,AM$6,IF(AC808=AL$7,AM$7,IF(AC808=AL$8,AM$8,"")))))</f>
        <v/>
      </c>
      <c r="AE808" s="43"/>
      <c r="AF808" s="43"/>
      <c r="AG808" s="326" t="s">
        <v>458</v>
      </c>
      <c r="AH808" s="324"/>
      <c r="AI808" s="44"/>
      <c r="AJ808" s="44"/>
      <c r="AK808" s="44"/>
      <c r="AL808" s="113">
        <f>IF(AC808="",0,1)</f>
        <v>0</v>
      </c>
      <c r="AM808" s="113">
        <f>IF(AB811="",0,1)</f>
        <v>0</v>
      </c>
      <c r="AN808" s="113">
        <f>IF(AB812="",0,1)</f>
        <v>0</v>
      </c>
      <c r="AO808" s="113">
        <f>IF(AB813="",0,1)</f>
        <v>0</v>
      </c>
      <c r="AP808" s="113">
        <f>IF(AB814="",0,1)</f>
        <v>0</v>
      </c>
      <c r="AQ808" s="113">
        <f>IF(AB815="",0,1)</f>
        <v>0</v>
      </c>
      <c r="AR808" s="113">
        <f>IF(AB816="",0,1)</f>
        <v>0</v>
      </c>
      <c r="AS808" s="113">
        <f>IF(AB817="",0,1)</f>
        <v>0</v>
      </c>
      <c r="AT808" s="113">
        <f>IF(AB818="",0,1)</f>
        <v>0</v>
      </c>
      <c r="AU808" s="113">
        <f>IF(AB818="",0,1)</f>
        <v>0</v>
      </c>
    </row>
    <row r="809" spans="4:47" x14ac:dyDescent="0.3">
      <c r="G809" s="82"/>
      <c r="H809" s="82"/>
      <c r="I809" s="82"/>
      <c r="J809" s="82"/>
      <c r="K809" s="82"/>
      <c r="L809" s="82"/>
      <c r="M809" s="82"/>
      <c r="N809" s="82"/>
      <c r="X809" s="159"/>
      <c r="AD809" s="318"/>
      <c r="AE809" s="318"/>
      <c r="AF809" s="318"/>
      <c r="AG809" s="318"/>
      <c r="AH809" s="318"/>
      <c r="AI809" s="318"/>
      <c r="AJ809" s="318"/>
      <c r="AK809" s="318"/>
    </row>
    <row r="810" spans="4:47" x14ac:dyDescent="0.3">
      <c r="F810" s="35" t="s">
        <v>197</v>
      </c>
      <c r="G810" s="35" t="s">
        <v>198</v>
      </c>
      <c r="H810" s="35"/>
      <c r="I810" s="35"/>
      <c r="J810" s="35" t="s">
        <v>199</v>
      </c>
      <c r="K810" s="35"/>
      <c r="L810" s="35"/>
      <c r="M810" s="35"/>
      <c r="N810" s="35" t="s">
        <v>200</v>
      </c>
      <c r="X810" s="159"/>
      <c r="AC810" s="35" t="s">
        <v>197</v>
      </c>
      <c r="AD810" s="35" t="s">
        <v>198</v>
      </c>
      <c r="AE810" s="35"/>
      <c r="AF810" s="35"/>
      <c r="AG810" s="35" t="s">
        <v>199</v>
      </c>
      <c r="AH810" s="35"/>
      <c r="AI810" s="35"/>
      <c r="AJ810" s="35"/>
      <c r="AK810" s="35" t="s">
        <v>200</v>
      </c>
    </row>
    <row r="811" spans="4:47" ht="15" customHeight="1" x14ac:dyDescent="0.3">
      <c r="E811" s="46" t="str">
        <f>IF(G808="","",IF(N811&gt;0,IF(N811&lt;=G808,"X",""),""))</f>
        <v/>
      </c>
      <c r="F811" s="317" t="str">
        <f>IF($F$26="","",$F$26)</f>
        <v>Grocery Stores</v>
      </c>
      <c r="G811" s="646"/>
      <c r="H811" s="647"/>
      <c r="I811" s="648"/>
      <c r="J811" s="646"/>
      <c r="K811" s="647"/>
      <c r="L811" s="647"/>
      <c r="M811" s="648"/>
      <c r="N811" s="122"/>
      <c r="X811" s="159"/>
      <c r="AB811" s="46" t="str">
        <f>IF(AD808="","",IF(AK811&gt;0,IF(AK811&lt;=AD808,"X",""),""))</f>
        <v/>
      </c>
      <c r="AC811" s="317" t="str">
        <f>IF($F$26="","",$F$26)</f>
        <v>Grocery Stores</v>
      </c>
      <c r="AD811" s="646"/>
      <c r="AE811" s="647"/>
      <c r="AF811" s="648"/>
      <c r="AG811" s="646"/>
      <c r="AH811" s="647"/>
      <c r="AI811" s="647"/>
      <c r="AJ811" s="648"/>
      <c r="AK811" s="122"/>
    </row>
    <row r="812" spans="4:47" ht="15" customHeight="1" x14ac:dyDescent="0.3">
      <c r="E812" s="46" t="str">
        <f>IF(G808="","",IF(N812&gt;0,IF(N812&lt;=G808,"X",""),""))</f>
        <v/>
      </c>
      <c r="F812" s="317" t="str">
        <f>IF($F$27="","",$F$27)</f>
        <v>Education</v>
      </c>
      <c r="G812" s="646"/>
      <c r="H812" s="647"/>
      <c r="I812" s="648"/>
      <c r="J812" s="646"/>
      <c r="K812" s="647"/>
      <c r="L812" s="647"/>
      <c r="M812" s="648"/>
      <c r="N812" s="122"/>
      <c r="X812" s="159"/>
      <c r="AB812" s="46" t="str">
        <f>IF(AD808="","",IF(AK812&gt;0,IF(AK812&lt;=AD808,"X",""),""))</f>
        <v/>
      </c>
      <c r="AC812" s="317" t="str">
        <f>IF($F$27="","",$F$27)</f>
        <v>Education</v>
      </c>
      <c r="AD812" s="646"/>
      <c r="AE812" s="647"/>
      <c r="AF812" s="648"/>
      <c r="AG812" s="646"/>
      <c r="AH812" s="647"/>
      <c r="AI812" s="647"/>
      <c r="AJ812" s="648"/>
      <c r="AK812" s="122"/>
    </row>
    <row r="813" spans="4:47" ht="15" customHeight="1" x14ac:dyDescent="0.3">
      <c r="E813" s="46" t="str">
        <f>IF(G808="","",IF(N813&gt;0,IF(N813&lt;=G808,"X",""),""))</f>
        <v/>
      </c>
      <c r="F813" s="317" t="str">
        <f>IF($F$28="","",$F$28)</f>
        <v>Recreation</v>
      </c>
      <c r="G813" s="646"/>
      <c r="H813" s="647"/>
      <c r="I813" s="648"/>
      <c r="J813" s="646"/>
      <c r="K813" s="647"/>
      <c r="L813" s="647"/>
      <c r="M813" s="648"/>
      <c r="N813" s="122"/>
      <c r="X813" s="159"/>
      <c r="AB813" s="46" t="str">
        <f>IF(AD808="","",IF(AK813&gt;0,IF(AK813&lt;=AD808,"X",""),""))</f>
        <v/>
      </c>
      <c r="AC813" s="317" t="str">
        <f>IF($F$28="","",$F$28)</f>
        <v>Recreation</v>
      </c>
      <c r="AD813" s="646"/>
      <c r="AE813" s="647"/>
      <c r="AF813" s="648"/>
      <c r="AG813" s="646"/>
      <c r="AH813" s="647"/>
      <c r="AI813" s="647"/>
      <c r="AJ813" s="648"/>
      <c r="AK813" s="122"/>
    </row>
    <row r="814" spans="4:47" ht="15" customHeight="1" x14ac:dyDescent="0.3">
      <c r="E814" s="46" t="str">
        <f>IF(G808="","",IF(N814&gt;0,IF(N814&lt;=G808,"X",""),""))</f>
        <v/>
      </c>
      <c r="F814" s="317" t="str">
        <f>IF($F$29="","",$F$29)</f>
        <v>Health Services</v>
      </c>
      <c r="G814" s="646"/>
      <c r="H814" s="647"/>
      <c r="I814" s="648"/>
      <c r="J814" s="646"/>
      <c r="K814" s="647"/>
      <c r="L814" s="647"/>
      <c r="M814" s="648"/>
      <c r="N814" s="122"/>
      <c r="X814" s="159"/>
      <c r="AB814" s="46" t="str">
        <f>IF(AD808="","",IF(AK814&gt;0,IF(AK814&lt;=AD808,"X",""),""))</f>
        <v/>
      </c>
      <c r="AC814" s="317" t="str">
        <f>IF($F$29="","",$F$29)</f>
        <v>Health Services</v>
      </c>
      <c r="AD814" s="646"/>
      <c r="AE814" s="647"/>
      <c r="AF814" s="648"/>
      <c r="AG814" s="646"/>
      <c r="AH814" s="647"/>
      <c r="AI814" s="647"/>
      <c r="AJ814" s="648"/>
      <c r="AK814" s="122"/>
    </row>
    <row r="815" spans="4:47" ht="15" customHeight="1" x14ac:dyDescent="0.3">
      <c r="E815" s="46" t="str">
        <f>IF(G808="","",IF(N815&gt;0,IF(N815&lt;=G808,"X",""),""))</f>
        <v/>
      </c>
      <c r="F815" s="317" t="str">
        <f>IF($F$30="","",$F$30)</f>
        <v>Social Services</v>
      </c>
      <c r="G815" s="646"/>
      <c r="H815" s="647"/>
      <c r="I815" s="648"/>
      <c r="J815" s="646"/>
      <c r="K815" s="647"/>
      <c r="L815" s="647"/>
      <c r="M815" s="648"/>
      <c r="N815" s="122"/>
      <c r="X815" s="159"/>
      <c r="AB815" s="46" t="str">
        <f>IF(AD808="","",IF(AK815&gt;0,IF(AK815&lt;=AD808,"X",""),""))</f>
        <v/>
      </c>
      <c r="AC815" s="317" t="str">
        <f>IF($F$30="","",$F$30)</f>
        <v>Social Services</v>
      </c>
      <c r="AD815" s="646"/>
      <c r="AE815" s="647"/>
      <c r="AF815" s="648"/>
      <c r="AG815" s="646"/>
      <c r="AH815" s="647"/>
      <c r="AI815" s="647"/>
      <c r="AJ815" s="648"/>
      <c r="AK815" s="122"/>
    </row>
    <row r="816" spans="4:47" ht="15" customHeight="1" x14ac:dyDescent="0.3">
      <c r="E816" s="46" t="str">
        <f>IF(G808="","",IF(N816&gt;0,IF(N816&lt;=G808,"X",""),""))</f>
        <v/>
      </c>
      <c r="F816" s="317" t="str">
        <f>IF($F$31="","",$F$31)</f>
        <v/>
      </c>
      <c r="G816" s="646"/>
      <c r="H816" s="647"/>
      <c r="I816" s="648"/>
      <c r="J816" s="646"/>
      <c r="K816" s="647"/>
      <c r="L816" s="647"/>
      <c r="M816" s="648"/>
      <c r="N816" s="122"/>
      <c r="X816" s="159"/>
      <c r="AB816" s="46" t="str">
        <f>IF(AD808="","",IF(AK816&gt;0,IF(AK816&lt;=AD808,"X",""),""))</f>
        <v/>
      </c>
      <c r="AC816" s="317" t="str">
        <f>IF($F$31="","",$F$31)</f>
        <v/>
      </c>
      <c r="AD816" s="646"/>
      <c r="AE816" s="647"/>
      <c r="AF816" s="648"/>
      <c r="AG816" s="646"/>
      <c r="AH816" s="647"/>
      <c r="AI816" s="647"/>
      <c r="AJ816" s="648"/>
      <c r="AK816" s="122"/>
    </row>
    <row r="817" spans="4:47" ht="15" customHeight="1" x14ac:dyDescent="0.3">
      <c r="E817" s="46" t="str">
        <f>IF(G808="","",IF(N817&gt;0,IF(N817&lt;=G808,"X",""),""))</f>
        <v/>
      </c>
      <c r="F817" s="317" t="str">
        <f>IF($F$32="","",$F$32)</f>
        <v/>
      </c>
      <c r="G817" s="646"/>
      <c r="H817" s="647"/>
      <c r="I817" s="648"/>
      <c r="J817" s="646"/>
      <c r="K817" s="647"/>
      <c r="L817" s="647"/>
      <c r="M817" s="648"/>
      <c r="N817" s="122"/>
      <c r="X817" s="159"/>
      <c r="AB817" s="46" t="str">
        <f>IF(AD808="","",IF(AK817&gt;0,IF(AK817&lt;=AD808,"X",""),""))</f>
        <v/>
      </c>
      <c r="AC817" s="317" t="str">
        <f>IF($F$32="","",$F$32)</f>
        <v/>
      </c>
      <c r="AD817" s="646"/>
      <c r="AE817" s="647"/>
      <c r="AF817" s="648"/>
      <c r="AG817" s="646"/>
      <c r="AH817" s="647"/>
      <c r="AI817" s="647"/>
      <c r="AJ817" s="648"/>
      <c r="AK817" s="122"/>
    </row>
    <row r="818" spans="4:47" ht="15" customHeight="1" x14ac:dyDescent="0.3">
      <c r="E818" s="46" t="str">
        <f>IF(G808="","",IF(N818&gt;0,IF(N818&lt;=G808,"X",""),""))</f>
        <v/>
      </c>
      <c r="F818" s="317" t="str">
        <f>IF($F$33="","",$F$33)</f>
        <v/>
      </c>
      <c r="G818" s="646"/>
      <c r="H818" s="647"/>
      <c r="I818" s="648"/>
      <c r="J818" s="646"/>
      <c r="K818" s="647"/>
      <c r="L818" s="647"/>
      <c r="M818" s="648"/>
      <c r="N818" s="122"/>
      <c r="X818" s="159"/>
      <c r="AB818" s="46" t="str">
        <f>IF(AD808="","",IF(AK818&gt;0,IF(AK818&lt;=AD808,"X",""),""))</f>
        <v/>
      </c>
      <c r="AC818" s="317" t="str">
        <f>IF($F$33="","",$F$33)</f>
        <v/>
      </c>
      <c r="AD818" s="646"/>
      <c r="AE818" s="647"/>
      <c r="AF818" s="648"/>
      <c r="AG818" s="646"/>
      <c r="AH818" s="647"/>
      <c r="AI818" s="647"/>
      <c r="AJ818" s="648"/>
      <c r="AK818" s="122"/>
    </row>
    <row r="819" spans="4:47" ht="17.25" thickBot="1" x14ac:dyDescent="0.35">
      <c r="D819" s="40"/>
      <c r="E819" s="40"/>
      <c r="F819" s="40"/>
      <c r="G819" s="40"/>
      <c r="H819" s="40"/>
      <c r="I819" s="40"/>
      <c r="J819" s="40"/>
      <c r="K819" s="40"/>
      <c r="L819" s="40"/>
      <c r="M819" s="40"/>
      <c r="N819" s="40"/>
      <c r="X819" s="159"/>
      <c r="AA819" s="40"/>
      <c r="AB819" s="40"/>
      <c r="AC819" s="40"/>
      <c r="AD819" s="40"/>
      <c r="AE819" s="40"/>
      <c r="AF819" s="40"/>
      <c r="AG819" s="40"/>
      <c r="AH819" s="40"/>
      <c r="AI819" s="40"/>
      <c r="AJ819" s="40"/>
      <c r="AK819" s="40"/>
    </row>
    <row r="820" spans="4:47" x14ac:dyDescent="0.3">
      <c r="D820" s="645"/>
      <c r="E820" s="645"/>
      <c r="F820" s="645"/>
      <c r="G820" s="645"/>
      <c r="H820" s="645"/>
      <c r="I820" s="645"/>
      <c r="J820" s="645"/>
      <c r="K820" s="645"/>
      <c r="L820" s="645"/>
      <c r="M820" s="645"/>
      <c r="N820" s="645"/>
      <c r="X820" s="159"/>
      <c r="AA820" s="645"/>
      <c r="AB820" s="645"/>
      <c r="AC820" s="645"/>
      <c r="AD820" s="645"/>
      <c r="AE820" s="645"/>
      <c r="AF820" s="645"/>
      <c r="AG820" s="645"/>
      <c r="AH820" s="645"/>
      <c r="AI820" s="645"/>
      <c r="AJ820" s="645"/>
      <c r="AK820" s="645"/>
    </row>
    <row r="821" spans="4:47" x14ac:dyDescent="0.3">
      <c r="E821" s="35" t="s">
        <v>194</v>
      </c>
      <c r="F821" s="41">
        <f>F807+1</f>
        <v>57</v>
      </c>
      <c r="G821" s="35" t="s">
        <v>195</v>
      </c>
      <c r="H821" s="35"/>
      <c r="I821" s="35"/>
      <c r="J821" s="326" t="s">
        <v>457</v>
      </c>
      <c r="K821" s="324"/>
      <c r="X821" s="159"/>
      <c r="AB821" s="35" t="s">
        <v>194</v>
      </c>
      <c r="AC821" s="41">
        <f>AC807+1</f>
        <v>57</v>
      </c>
      <c r="AD821" s="35" t="s">
        <v>195</v>
      </c>
      <c r="AE821" s="35"/>
      <c r="AF821" s="35"/>
      <c r="AG821" s="326" t="s">
        <v>457</v>
      </c>
      <c r="AH821" s="324"/>
    </row>
    <row r="822" spans="4:47" x14ac:dyDescent="0.3">
      <c r="E822" s="35" t="s">
        <v>196</v>
      </c>
      <c r="F822" s="267"/>
      <c r="G822" s="43" t="str">
        <f>IF(F822=O$4,P$4,IF(F822=O$5,P$5,IF(F822=O$6,P$6,IF(F822=O$7,P$7,IF(F822=O$8,P$8,"")))))</f>
        <v/>
      </c>
      <c r="H822" s="43"/>
      <c r="I822" s="43"/>
      <c r="J822" s="326" t="s">
        <v>458</v>
      </c>
      <c r="K822" s="324"/>
      <c r="L822" s="44"/>
      <c r="M822" s="44"/>
      <c r="N822" s="44"/>
      <c r="O822" s="113">
        <f>IF(F822="",0,1)</f>
        <v>0</v>
      </c>
      <c r="P822" s="113">
        <f>IF(E825="",0,1)</f>
        <v>0</v>
      </c>
      <c r="Q822" s="113">
        <f>IF(E826="",0,1)</f>
        <v>0</v>
      </c>
      <c r="R822" s="113">
        <f>IF(E827="",0,1)</f>
        <v>0</v>
      </c>
      <c r="S822" s="113">
        <f>IF(E828="",0,1)</f>
        <v>0</v>
      </c>
      <c r="T822" s="113">
        <f>IF(E829="",0,1)</f>
        <v>0</v>
      </c>
      <c r="U822" s="113">
        <f>IF(E830="",0,1)</f>
        <v>0</v>
      </c>
      <c r="V822" s="113">
        <f>IF(E831="",0,1)</f>
        <v>0</v>
      </c>
      <c r="W822" s="113">
        <f>IF(E832="",0,1)</f>
        <v>0</v>
      </c>
      <c r="X822" s="159"/>
      <c r="AB822" s="35" t="s">
        <v>196</v>
      </c>
      <c r="AC822" s="267"/>
      <c r="AD822" s="43" t="str">
        <f>IF(AC822=AL$4,AM$4,IF(AC822=AL$5,AM$5,IF(AC822=AL$6,AM$6,IF(AC822=AL$7,AM$7,IF(AC822=AL$8,AM$8,"")))))</f>
        <v/>
      </c>
      <c r="AE822" s="43"/>
      <c r="AF822" s="43"/>
      <c r="AG822" s="326" t="s">
        <v>458</v>
      </c>
      <c r="AH822" s="324"/>
      <c r="AI822" s="44"/>
      <c r="AJ822" s="44"/>
      <c r="AK822" s="44"/>
      <c r="AL822" s="113">
        <f>IF(AC822="",0,1)</f>
        <v>0</v>
      </c>
      <c r="AM822" s="113">
        <f>IF(AB825="",0,1)</f>
        <v>0</v>
      </c>
      <c r="AN822" s="113">
        <f>IF(AB826="",0,1)</f>
        <v>0</v>
      </c>
      <c r="AO822" s="113">
        <f>IF(AB827="",0,1)</f>
        <v>0</v>
      </c>
      <c r="AP822" s="113">
        <f>IF(AB828="",0,1)</f>
        <v>0</v>
      </c>
      <c r="AQ822" s="113">
        <f>IF(AB829="",0,1)</f>
        <v>0</v>
      </c>
      <c r="AR822" s="113">
        <f>IF(AB830="",0,1)</f>
        <v>0</v>
      </c>
      <c r="AS822" s="113">
        <f>IF(AB831="",0,1)</f>
        <v>0</v>
      </c>
      <c r="AT822" s="113">
        <f>IF(AB832="",0,1)</f>
        <v>0</v>
      </c>
      <c r="AU822" s="113">
        <f>IF(AB832="",0,1)</f>
        <v>0</v>
      </c>
    </row>
    <row r="823" spans="4:47" x14ac:dyDescent="0.3">
      <c r="G823" s="82"/>
      <c r="H823" s="82"/>
      <c r="I823" s="82"/>
      <c r="J823" s="82"/>
      <c r="K823" s="82"/>
      <c r="L823" s="82"/>
      <c r="M823" s="82"/>
      <c r="N823" s="82"/>
      <c r="X823" s="159"/>
      <c r="AD823" s="318"/>
      <c r="AE823" s="318"/>
      <c r="AF823" s="318"/>
      <c r="AG823" s="318"/>
      <c r="AH823" s="318"/>
      <c r="AI823" s="318"/>
      <c r="AJ823" s="318"/>
      <c r="AK823" s="318"/>
    </row>
    <row r="824" spans="4:47" x14ac:dyDescent="0.3">
      <c r="F824" s="35" t="s">
        <v>197</v>
      </c>
      <c r="G824" s="35" t="s">
        <v>198</v>
      </c>
      <c r="H824" s="35"/>
      <c r="I824" s="35"/>
      <c r="J824" s="35" t="s">
        <v>199</v>
      </c>
      <c r="K824" s="35"/>
      <c r="L824" s="35"/>
      <c r="M824" s="35"/>
      <c r="N824" s="35" t="s">
        <v>200</v>
      </c>
      <c r="X824" s="159"/>
      <c r="AC824" s="35" t="s">
        <v>197</v>
      </c>
      <c r="AD824" s="35" t="s">
        <v>198</v>
      </c>
      <c r="AE824" s="35"/>
      <c r="AF824" s="35"/>
      <c r="AG824" s="35" t="s">
        <v>199</v>
      </c>
      <c r="AH824" s="35"/>
      <c r="AI824" s="35"/>
      <c r="AJ824" s="35"/>
      <c r="AK824" s="35" t="s">
        <v>200</v>
      </c>
    </row>
    <row r="825" spans="4:47" ht="15" customHeight="1" x14ac:dyDescent="0.3">
      <c r="E825" s="46" t="str">
        <f>IF(G822="","",IF(N825&gt;0,IF(N825&lt;=G822,"X",""),""))</f>
        <v/>
      </c>
      <c r="F825" s="317" t="str">
        <f>IF($F$26="","",$F$26)</f>
        <v>Grocery Stores</v>
      </c>
      <c r="G825" s="646"/>
      <c r="H825" s="647"/>
      <c r="I825" s="648"/>
      <c r="J825" s="646"/>
      <c r="K825" s="647"/>
      <c r="L825" s="647"/>
      <c r="M825" s="648"/>
      <c r="N825" s="122"/>
      <c r="X825" s="159"/>
      <c r="AB825" s="46" t="str">
        <f>IF(AD822="","",IF(AK825&gt;0,IF(AK825&lt;=AD822,"X",""),""))</f>
        <v/>
      </c>
      <c r="AC825" s="317" t="str">
        <f>IF($F$26="","",$F$26)</f>
        <v>Grocery Stores</v>
      </c>
      <c r="AD825" s="646"/>
      <c r="AE825" s="647"/>
      <c r="AF825" s="648"/>
      <c r="AG825" s="646"/>
      <c r="AH825" s="647"/>
      <c r="AI825" s="647"/>
      <c r="AJ825" s="648"/>
      <c r="AK825" s="122"/>
    </row>
    <row r="826" spans="4:47" ht="15" customHeight="1" x14ac:dyDescent="0.3">
      <c r="E826" s="46" t="str">
        <f>IF(G822="","",IF(N826&gt;0,IF(N826&lt;=G822,"X",""),""))</f>
        <v/>
      </c>
      <c r="F826" s="317" t="str">
        <f>IF($F$27="","",$F$27)</f>
        <v>Education</v>
      </c>
      <c r="G826" s="646"/>
      <c r="H826" s="647"/>
      <c r="I826" s="648"/>
      <c r="J826" s="646"/>
      <c r="K826" s="647"/>
      <c r="L826" s="647"/>
      <c r="M826" s="648"/>
      <c r="N826" s="122"/>
      <c r="X826" s="159"/>
      <c r="AB826" s="46" t="str">
        <f>IF(AD822="","",IF(AK826&gt;0,IF(AK826&lt;=AD822,"X",""),""))</f>
        <v/>
      </c>
      <c r="AC826" s="317" t="str">
        <f>IF($F$27="","",$F$27)</f>
        <v>Education</v>
      </c>
      <c r="AD826" s="646"/>
      <c r="AE826" s="647"/>
      <c r="AF826" s="648"/>
      <c r="AG826" s="646"/>
      <c r="AH826" s="647"/>
      <c r="AI826" s="647"/>
      <c r="AJ826" s="648"/>
      <c r="AK826" s="122"/>
    </row>
    <row r="827" spans="4:47" ht="15" customHeight="1" x14ac:dyDescent="0.3">
      <c r="E827" s="46" t="str">
        <f>IF(G822="","",IF(N827&gt;0,IF(N827&lt;=G822,"X",""),""))</f>
        <v/>
      </c>
      <c r="F827" s="317" t="str">
        <f>IF($F$28="","",$F$28)</f>
        <v>Recreation</v>
      </c>
      <c r="G827" s="646"/>
      <c r="H827" s="647"/>
      <c r="I827" s="648"/>
      <c r="J827" s="646"/>
      <c r="K827" s="647"/>
      <c r="L827" s="647"/>
      <c r="M827" s="648"/>
      <c r="N827" s="122"/>
      <c r="X827" s="159"/>
      <c r="AB827" s="46" t="str">
        <f>IF(AD822="","",IF(AK827&gt;0,IF(AK827&lt;=AD822,"X",""),""))</f>
        <v/>
      </c>
      <c r="AC827" s="317" t="str">
        <f>IF($F$28="","",$F$28)</f>
        <v>Recreation</v>
      </c>
      <c r="AD827" s="646"/>
      <c r="AE827" s="647"/>
      <c r="AF827" s="648"/>
      <c r="AG827" s="646"/>
      <c r="AH827" s="647"/>
      <c r="AI827" s="647"/>
      <c r="AJ827" s="648"/>
      <c r="AK827" s="122"/>
    </row>
    <row r="828" spans="4:47" ht="15" customHeight="1" x14ac:dyDescent="0.3">
      <c r="E828" s="46" t="str">
        <f>IF(G822="","",IF(N828&gt;0,IF(N828&lt;=G822,"X",""),""))</f>
        <v/>
      </c>
      <c r="F828" s="317" t="str">
        <f>IF($F$29="","",$F$29)</f>
        <v>Health Services</v>
      </c>
      <c r="G828" s="646"/>
      <c r="H828" s="647"/>
      <c r="I828" s="648"/>
      <c r="J828" s="646"/>
      <c r="K828" s="647"/>
      <c r="L828" s="647"/>
      <c r="M828" s="648"/>
      <c r="N828" s="122"/>
      <c r="X828" s="159"/>
      <c r="AB828" s="46" t="str">
        <f>IF(AD822="","",IF(AK828&gt;0,IF(AK828&lt;=AD822,"X",""),""))</f>
        <v/>
      </c>
      <c r="AC828" s="317" t="str">
        <f>IF($F$29="","",$F$29)</f>
        <v>Health Services</v>
      </c>
      <c r="AD828" s="646"/>
      <c r="AE828" s="647"/>
      <c r="AF828" s="648"/>
      <c r="AG828" s="646"/>
      <c r="AH828" s="647"/>
      <c r="AI828" s="647"/>
      <c r="AJ828" s="648"/>
      <c r="AK828" s="122"/>
    </row>
    <row r="829" spans="4:47" ht="15" customHeight="1" x14ac:dyDescent="0.3">
      <c r="E829" s="46" t="str">
        <f>IF(G822="","",IF(N829&gt;0,IF(N829&lt;=G822,"X",""),""))</f>
        <v/>
      </c>
      <c r="F829" s="317" t="str">
        <f>IF($F$30="","",$F$30)</f>
        <v>Social Services</v>
      </c>
      <c r="G829" s="646"/>
      <c r="H829" s="647"/>
      <c r="I829" s="648"/>
      <c r="J829" s="646"/>
      <c r="K829" s="647"/>
      <c r="L829" s="647"/>
      <c r="M829" s="648"/>
      <c r="N829" s="122"/>
      <c r="X829" s="159"/>
      <c r="AB829" s="46" t="str">
        <f>IF(AD822="","",IF(AK829&gt;0,IF(AK829&lt;=AD822,"X",""),""))</f>
        <v/>
      </c>
      <c r="AC829" s="317" t="str">
        <f>IF($F$30="","",$F$30)</f>
        <v>Social Services</v>
      </c>
      <c r="AD829" s="646"/>
      <c r="AE829" s="647"/>
      <c r="AF829" s="648"/>
      <c r="AG829" s="646"/>
      <c r="AH829" s="647"/>
      <c r="AI829" s="647"/>
      <c r="AJ829" s="648"/>
      <c r="AK829" s="122"/>
    </row>
    <row r="830" spans="4:47" ht="15" customHeight="1" x14ac:dyDescent="0.3">
      <c r="E830" s="46" t="str">
        <f>IF(G822="","",IF(N830&gt;0,IF(N830&lt;=G822,"X",""),""))</f>
        <v/>
      </c>
      <c r="F830" s="317" t="str">
        <f>IF($F$31="","",$F$31)</f>
        <v/>
      </c>
      <c r="G830" s="646"/>
      <c r="H830" s="647"/>
      <c r="I830" s="648"/>
      <c r="J830" s="646"/>
      <c r="K830" s="647"/>
      <c r="L830" s="647"/>
      <c r="M830" s="648"/>
      <c r="N830" s="122"/>
      <c r="X830" s="159"/>
      <c r="AB830" s="46" t="str">
        <f>IF(AD822="","",IF(AK830&gt;0,IF(AK830&lt;=AD822,"X",""),""))</f>
        <v/>
      </c>
      <c r="AC830" s="317" t="str">
        <f>IF($F$31="","",$F$31)</f>
        <v/>
      </c>
      <c r="AD830" s="646"/>
      <c r="AE830" s="647"/>
      <c r="AF830" s="648"/>
      <c r="AG830" s="646"/>
      <c r="AH830" s="647"/>
      <c r="AI830" s="647"/>
      <c r="AJ830" s="648"/>
      <c r="AK830" s="122"/>
    </row>
    <row r="831" spans="4:47" ht="15" customHeight="1" x14ac:dyDescent="0.3">
      <c r="E831" s="46" t="str">
        <f>IF(G822="","",IF(N831&gt;0,IF(N831&lt;=G822,"X",""),""))</f>
        <v/>
      </c>
      <c r="F831" s="317" t="str">
        <f>IF($F$32="","",$F$32)</f>
        <v/>
      </c>
      <c r="G831" s="646"/>
      <c r="H831" s="647"/>
      <c r="I831" s="648"/>
      <c r="J831" s="646"/>
      <c r="K831" s="647"/>
      <c r="L831" s="647"/>
      <c r="M831" s="648"/>
      <c r="N831" s="122"/>
      <c r="X831" s="159"/>
      <c r="AB831" s="46" t="str">
        <f>IF(AD822="","",IF(AK831&gt;0,IF(AK831&lt;=AD822,"X",""),""))</f>
        <v/>
      </c>
      <c r="AC831" s="317" t="str">
        <f>IF($F$32="","",$F$32)</f>
        <v/>
      </c>
      <c r="AD831" s="646"/>
      <c r="AE831" s="647"/>
      <c r="AF831" s="648"/>
      <c r="AG831" s="646"/>
      <c r="AH831" s="647"/>
      <c r="AI831" s="647"/>
      <c r="AJ831" s="648"/>
      <c r="AK831" s="122"/>
    </row>
    <row r="832" spans="4:47" ht="15" customHeight="1" x14ac:dyDescent="0.3">
      <c r="E832" s="46" t="str">
        <f>IF(G822="","",IF(N832&gt;0,IF(N832&lt;=G822,"X",""),""))</f>
        <v/>
      </c>
      <c r="F832" s="317" t="str">
        <f>IF($F$33="","",$F$33)</f>
        <v/>
      </c>
      <c r="G832" s="646"/>
      <c r="H832" s="647"/>
      <c r="I832" s="648"/>
      <c r="J832" s="646"/>
      <c r="K832" s="647"/>
      <c r="L832" s="647"/>
      <c r="M832" s="648"/>
      <c r="N832" s="122"/>
      <c r="X832" s="159"/>
      <c r="AB832" s="46" t="str">
        <f>IF(AD822="","",IF(AK832&gt;0,IF(AK832&lt;=AD822,"X",""),""))</f>
        <v/>
      </c>
      <c r="AC832" s="317" t="str">
        <f>IF($F$33="","",$F$33)</f>
        <v/>
      </c>
      <c r="AD832" s="646"/>
      <c r="AE832" s="647"/>
      <c r="AF832" s="648"/>
      <c r="AG832" s="646"/>
      <c r="AH832" s="647"/>
      <c r="AI832" s="647"/>
      <c r="AJ832" s="648"/>
      <c r="AK832" s="122"/>
    </row>
    <row r="833" spans="4:47" ht="17.25" thickBot="1" x14ac:dyDescent="0.35">
      <c r="D833" s="40"/>
      <c r="E833" s="40"/>
      <c r="F833" s="40"/>
      <c r="G833" s="40"/>
      <c r="H833" s="40"/>
      <c r="I833" s="40"/>
      <c r="J833" s="40"/>
      <c r="K833" s="40"/>
      <c r="L833" s="40"/>
      <c r="M833" s="40"/>
      <c r="N833" s="40"/>
      <c r="X833" s="159"/>
      <c r="AA833" s="40"/>
      <c r="AB833" s="40"/>
      <c r="AC833" s="40"/>
      <c r="AD833" s="40"/>
      <c r="AE833" s="40"/>
      <c r="AF833" s="40"/>
      <c r="AG833" s="40"/>
      <c r="AH833" s="40"/>
      <c r="AI833" s="40"/>
      <c r="AJ833" s="40"/>
      <c r="AK833" s="40"/>
    </row>
    <row r="834" spans="4:47" x14ac:dyDescent="0.3">
      <c r="D834" s="645"/>
      <c r="E834" s="645"/>
      <c r="F834" s="645"/>
      <c r="G834" s="645"/>
      <c r="H834" s="645"/>
      <c r="I834" s="645"/>
      <c r="J834" s="645"/>
      <c r="K834" s="645"/>
      <c r="L834" s="645"/>
      <c r="M834" s="645"/>
      <c r="N834" s="645"/>
      <c r="X834" s="159"/>
      <c r="AA834" s="645"/>
      <c r="AB834" s="645"/>
      <c r="AC834" s="645"/>
      <c r="AD834" s="645"/>
      <c r="AE834" s="645"/>
      <c r="AF834" s="645"/>
      <c r="AG834" s="645"/>
      <c r="AH834" s="645"/>
      <c r="AI834" s="645"/>
      <c r="AJ834" s="645"/>
      <c r="AK834" s="645"/>
    </row>
    <row r="835" spans="4:47" x14ac:dyDescent="0.3">
      <c r="E835" s="35" t="s">
        <v>194</v>
      </c>
      <c r="F835" s="41">
        <f>F821+1</f>
        <v>58</v>
      </c>
      <c r="G835" s="35" t="s">
        <v>195</v>
      </c>
      <c r="H835" s="35"/>
      <c r="I835" s="35"/>
      <c r="J835" s="326" t="s">
        <v>457</v>
      </c>
      <c r="K835" s="324"/>
      <c r="X835" s="159"/>
      <c r="AB835" s="35" t="s">
        <v>194</v>
      </c>
      <c r="AC835" s="41">
        <f>AC821+1</f>
        <v>58</v>
      </c>
      <c r="AD835" s="35" t="s">
        <v>195</v>
      </c>
      <c r="AE835" s="35"/>
      <c r="AF835" s="35"/>
      <c r="AG835" s="326" t="s">
        <v>457</v>
      </c>
      <c r="AH835" s="324"/>
    </row>
    <row r="836" spans="4:47" x14ac:dyDescent="0.3">
      <c r="E836" s="35" t="s">
        <v>196</v>
      </c>
      <c r="F836" s="267"/>
      <c r="G836" s="43" t="str">
        <f>IF(F836=O$4,P$4,IF(F836=O$5,P$5,IF(F836=O$6,P$6,IF(F836=O$7,P$7,IF(F836=O$8,P$8,"")))))</f>
        <v/>
      </c>
      <c r="H836" s="43"/>
      <c r="I836" s="43"/>
      <c r="J836" s="326" t="s">
        <v>458</v>
      </c>
      <c r="K836" s="324"/>
      <c r="L836" s="44"/>
      <c r="M836" s="44"/>
      <c r="N836" s="44"/>
      <c r="O836" s="113">
        <f>IF(F836="",0,1)</f>
        <v>0</v>
      </c>
      <c r="P836" s="113">
        <f>IF(E839="",0,1)</f>
        <v>0</v>
      </c>
      <c r="Q836" s="113">
        <f>IF(E840="",0,1)</f>
        <v>0</v>
      </c>
      <c r="R836" s="113">
        <f>IF(E841="",0,1)</f>
        <v>0</v>
      </c>
      <c r="S836" s="113">
        <f>IF(E842="",0,1)</f>
        <v>0</v>
      </c>
      <c r="T836" s="113">
        <f>IF(E843="",0,1)</f>
        <v>0</v>
      </c>
      <c r="U836" s="113">
        <f>IF(E844="",0,1)</f>
        <v>0</v>
      </c>
      <c r="V836" s="113">
        <f>IF(E845="",0,1)</f>
        <v>0</v>
      </c>
      <c r="W836" s="113">
        <f>IF(E846="",0,1)</f>
        <v>0</v>
      </c>
      <c r="X836" s="159"/>
      <c r="AB836" s="35" t="s">
        <v>196</v>
      </c>
      <c r="AC836" s="267"/>
      <c r="AD836" s="43" t="str">
        <f>IF(AC836=AL$4,AM$4,IF(AC836=AL$5,AM$5,IF(AC836=AL$6,AM$6,IF(AC836=AL$7,AM$7,IF(AC836=AL$8,AM$8,"")))))</f>
        <v/>
      </c>
      <c r="AE836" s="43"/>
      <c r="AF836" s="43"/>
      <c r="AG836" s="326" t="s">
        <v>458</v>
      </c>
      <c r="AH836" s="324"/>
      <c r="AI836" s="44"/>
      <c r="AJ836" s="44"/>
      <c r="AK836" s="44"/>
      <c r="AL836" s="113">
        <f>IF(AC836="",0,1)</f>
        <v>0</v>
      </c>
      <c r="AM836" s="113">
        <f>IF(AB839="",0,1)</f>
        <v>0</v>
      </c>
      <c r="AN836" s="113">
        <f>IF(AB840="",0,1)</f>
        <v>0</v>
      </c>
      <c r="AO836" s="113">
        <f>IF(AB841="",0,1)</f>
        <v>0</v>
      </c>
      <c r="AP836" s="113">
        <f>IF(AB842="",0,1)</f>
        <v>0</v>
      </c>
      <c r="AQ836" s="113">
        <f>IF(AB843="",0,1)</f>
        <v>0</v>
      </c>
      <c r="AR836" s="113">
        <f>IF(AB844="",0,1)</f>
        <v>0</v>
      </c>
      <c r="AS836" s="113">
        <f>IF(AB845="",0,1)</f>
        <v>0</v>
      </c>
      <c r="AT836" s="113">
        <f>IF(AB846="",0,1)</f>
        <v>0</v>
      </c>
      <c r="AU836" s="113">
        <f>IF(AB846="",0,1)</f>
        <v>0</v>
      </c>
    </row>
    <row r="837" spans="4:47" x14ac:dyDescent="0.3">
      <c r="G837" s="82"/>
      <c r="H837" s="82"/>
      <c r="I837" s="82"/>
      <c r="J837" s="82"/>
      <c r="K837" s="82"/>
      <c r="L837" s="82"/>
      <c r="M837" s="82"/>
      <c r="N837" s="82"/>
      <c r="X837" s="159"/>
      <c r="AD837" s="318"/>
      <c r="AE837" s="318"/>
      <c r="AF837" s="318"/>
      <c r="AG837" s="318"/>
      <c r="AH837" s="318"/>
      <c r="AI837" s="318"/>
      <c r="AJ837" s="318"/>
      <c r="AK837" s="318"/>
    </row>
    <row r="838" spans="4:47" x14ac:dyDescent="0.3">
      <c r="F838" s="35" t="s">
        <v>197</v>
      </c>
      <c r="G838" s="35" t="s">
        <v>198</v>
      </c>
      <c r="H838" s="35"/>
      <c r="I838" s="35"/>
      <c r="J838" s="35" t="s">
        <v>199</v>
      </c>
      <c r="K838" s="35"/>
      <c r="L838" s="35"/>
      <c r="M838" s="35"/>
      <c r="N838" s="35" t="s">
        <v>200</v>
      </c>
      <c r="X838" s="159"/>
      <c r="AC838" s="35" t="s">
        <v>197</v>
      </c>
      <c r="AD838" s="35" t="s">
        <v>198</v>
      </c>
      <c r="AE838" s="35"/>
      <c r="AF838" s="35"/>
      <c r="AG838" s="35" t="s">
        <v>199</v>
      </c>
      <c r="AH838" s="35"/>
      <c r="AI838" s="35"/>
      <c r="AJ838" s="35"/>
      <c r="AK838" s="35" t="s">
        <v>200</v>
      </c>
    </row>
    <row r="839" spans="4:47" ht="15" customHeight="1" x14ac:dyDescent="0.3">
      <c r="E839" s="46" t="str">
        <f>IF(G836="","",IF(N839&gt;0,IF(N839&lt;=G836,"X",""),""))</f>
        <v/>
      </c>
      <c r="F839" s="317" t="str">
        <f>IF($F$26="","",$F$26)</f>
        <v>Grocery Stores</v>
      </c>
      <c r="G839" s="646"/>
      <c r="H839" s="647"/>
      <c r="I839" s="648"/>
      <c r="J839" s="646"/>
      <c r="K839" s="647"/>
      <c r="L839" s="647"/>
      <c r="M839" s="648"/>
      <c r="N839" s="122"/>
      <c r="X839" s="159"/>
      <c r="AB839" s="46" t="str">
        <f>IF(AD836="","",IF(AK839&gt;0,IF(AK839&lt;=AD836,"X",""),""))</f>
        <v/>
      </c>
      <c r="AC839" s="317" t="str">
        <f>IF($F$26="","",$F$26)</f>
        <v>Grocery Stores</v>
      </c>
      <c r="AD839" s="646"/>
      <c r="AE839" s="647"/>
      <c r="AF839" s="648"/>
      <c r="AG839" s="646"/>
      <c r="AH839" s="647"/>
      <c r="AI839" s="647"/>
      <c r="AJ839" s="648"/>
      <c r="AK839" s="122"/>
    </row>
    <row r="840" spans="4:47" ht="15" customHeight="1" x14ac:dyDescent="0.3">
      <c r="E840" s="46" t="str">
        <f>IF(G836="","",IF(N840&gt;0,IF(N840&lt;=G836,"X",""),""))</f>
        <v/>
      </c>
      <c r="F840" s="317" t="str">
        <f>IF($F$27="","",$F$27)</f>
        <v>Education</v>
      </c>
      <c r="G840" s="646"/>
      <c r="H840" s="647"/>
      <c r="I840" s="648"/>
      <c r="J840" s="646"/>
      <c r="K840" s="647"/>
      <c r="L840" s="647"/>
      <c r="M840" s="648"/>
      <c r="N840" s="122"/>
      <c r="X840" s="159"/>
      <c r="AB840" s="46" t="str">
        <f>IF(AD836="","",IF(AK840&gt;0,IF(AK840&lt;=AD836,"X",""),""))</f>
        <v/>
      </c>
      <c r="AC840" s="317" t="str">
        <f>IF($F$27="","",$F$27)</f>
        <v>Education</v>
      </c>
      <c r="AD840" s="646"/>
      <c r="AE840" s="647"/>
      <c r="AF840" s="648"/>
      <c r="AG840" s="646"/>
      <c r="AH840" s="647"/>
      <c r="AI840" s="647"/>
      <c r="AJ840" s="648"/>
      <c r="AK840" s="122"/>
    </row>
    <row r="841" spans="4:47" ht="15" customHeight="1" x14ac:dyDescent="0.3">
      <c r="E841" s="46" t="str">
        <f>IF(G836="","",IF(N841&gt;0,IF(N841&lt;=G836,"X",""),""))</f>
        <v/>
      </c>
      <c r="F841" s="317" t="str">
        <f>IF($F$28="","",$F$28)</f>
        <v>Recreation</v>
      </c>
      <c r="G841" s="646"/>
      <c r="H841" s="647"/>
      <c r="I841" s="648"/>
      <c r="J841" s="646"/>
      <c r="K841" s="647"/>
      <c r="L841" s="647"/>
      <c r="M841" s="648"/>
      <c r="N841" s="122"/>
      <c r="X841" s="159"/>
      <c r="AB841" s="46" t="str">
        <f>IF(AD836="","",IF(AK841&gt;0,IF(AK841&lt;=AD836,"X",""),""))</f>
        <v/>
      </c>
      <c r="AC841" s="317" t="str">
        <f>IF($F$28="","",$F$28)</f>
        <v>Recreation</v>
      </c>
      <c r="AD841" s="646"/>
      <c r="AE841" s="647"/>
      <c r="AF841" s="648"/>
      <c r="AG841" s="646"/>
      <c r="AH841" s="647"/>
      <c r="AI841" s="647"/>
      <c r="AJ841" s="648"/>
      <c r="AK841" s="122"/>
    </row>
    <row r="842" spans="4:47" ht="15" customHeight="1" x14ac:dyDescent="0.3">
      <c r="E842" s="46" t="str">
        <f>IF(G836="","",IF(N842&gt;0,IF(N842&lt;=G836,"X",""),""))</f>
        <v/>
      </c>
      <c r="F842" s="317" t="str">
        <f>IF($F$29="","",$F$29)</f>
        <v>Health Services</v>
      </c>
      <c r="G842" s="646"/>
      <c r="H842" s="647"/>
      <c r="I842" s="648"/>
      <c r="J842" s="646"/>
      <c r="K842" s="647"/>
      <c r="L842" s="647"/>
      <c r="M842" s="648"/>
      <c r="N842" s="122"/>
      <c r="X842" s="159"/>
      <c r="AB842" s="46" t="str">
        <f>IF(AD836="","",IF(AK842&gt;0,IF(AK842&lt;=AD836,"X",""),""))</f>
        <v/>
      </c>
      <c r="AC842" s="317" t="str">
        <f>IF($F$29="","",$F$29)</f>
        <v>Health Services</v>
      </c>
      <c r="AD842" s="646"/>
      <c r="AE842" s="647"/>
      <c r="AF842" s="648"/>
      <c r="AG842" s="646"/>
      <c r="AH842" s="647"/>
      <c r="AI842" s="647"/>
      <c r="AJ842" s="648"/>
      <c r="AK842" s="122"/>
    </row>
    <row r="843" spans="4:47" ht="15" customHeight="1" x14ac:dyDescent="0.3">
      <c r="E843" s="46" t="str">
        <f>IF(G836="","",IF(N843&gt;0,IF(N843&lt;=G836,"X",""),""))</f>
        <v/>
      </c>
      <c r="F843" s="317" t="str">
        <f>IF($F$30="","",$F$30)</f>
        <v>Social Services</v>
      </c>
      <c r="G843" s="646"/>
      <c r="H843" s="647"/>
      <c r="I843" s="648"/>
      <c r="J843" s="646"/>
      <c r="K843" s="647"/>
      <c r="L843" s="647"/>
      <c r="M843" s="648"/>
      <c r="N843" s="122"/>
      <c r="X843" s="159"/>
      <c r="AB843" s="46" t="str">
        <f>IF(AD836="","",IF(AK843&gt;0,IF(AK843&lt;=AD836,"X",""),""))</f>
        <v/>
      </c>
      <c r="AC843" s="317" t="str">
        <f>IF($F$30="","",$F$30)</f>
        <v>Social Services</v>
      </c>
      <c r="AD843" s="646"/>
      <c r="AE843" s="647"/>
      <c r="AF843" s="648"/>
      <c r="AG843" s="646"/>
      <c r="AH843" s="647"/>
      <c r="AI843" s="647"/>
      <c r="AJ843" s="648"/>
      <c r="AK843" s="122"/>
    </row>
    <row r="844" spans="4:47" ht="15" customHeight="1" x14ac:dyDescent="0.3">
      <c r="E844" s="46" t="str">
        <f>IF(G836="","",IF(N844&gt;0,IF(N844&lt;=G836,"X",""),""))</f>
        <v/>
      </c>
      <c r="F844" s="317" t="str">
        <f>IF($F$31="","",$F$31)</f>
        <v/>
      </c>
      <c r="G844" s="646"/>
      <c r="H844" s="647"/>
      <c r="I844" s="648"/>
      <c r="J844" s="646"/>
      <c r="K844" s="647"/>
      <c r="L844" s="647"/>
      <c r="M844" s="648"/>
      <c r="N844" s="122"/>
      <c r="X844" s="159"/>
      <c r="AB844" s="46" t="str">
        <f>IF(AD836="","",IF(AK844&gt;0,IF(AK844&lt;=AD836,"X",""),""))</f>
        <v/>
      </c>
      <c r="AC844" s="317" t="str">
        <f>IF($F$31="","",$F$31)</f>
        <v/>
      </c>
      <c r="AD844" s="646"/>
      <c r="AE844" s="647"/>
      <c r="AF844" s="648"/>
      <c r="AG844" s="646"/>
      <c r="AH844" s="647"/>
      <c r="AI844" s="647"/>
      <c r="AJ844" s="648"/>
      <c r="AK844" s="122"/>
    </row>
    <row r="845" spans="4:47" ht="15" customHeight="1" x14ac:dyDescent="0.3">
      <c r="E845" s="46" t="str">
        <f>IF(G836="","",IF(N845&gt;0,IF(N845&lt;=G836,"X",""),""))</f>
        <v/>
      </c>
      <c r="F845" s="317" t="str">
        <f>IF($F$32="","",$F$32)</f>
        <v/>
      </c>
      <c r="G845" s="646"/>
      <c r="H845" s="647"/>
      <c r="I845" s="648"/>
      <c r="J845" s="646"/>
      <c r="K845" s="647"/>
      <c r="L845" s="647"/>
      <c r="M845" s="648"/>
      <c r="N845" s="122"/>
      <c r="X845" s="159"/>
      <c r="AB845" s="46" t="str">
        <f>IF(AD836="","",IF(AK845&gt;0,IF(AK845&lt;=AD836,"X",""),""))</f>
        <v/>
      </c>
      <c r="AC845" s="317" t="str">
        <f>IF($F$32="","",$F$32)</f>
        <v/>
      </c>
      <c r="AD845" s="646"/>
      <c r="AE845" s="647"/>
      <c r="AF845" s="648"/>
      <c r="AG845" s="646"/>
      <c r="AH845" s="647"/>
      <c r="AI845" s="647"/>
      <c r="AJ845" s="648"/>
      <c r="AK845" s="122"/>
    </row>
    <row r="846" spans="4:47" ht="15" customHeight="1" x14ac:dyDescent="0.3">
      <c r="E846" s="46" t="str">
        <f>IF(G836="","",IF(N846&gt;0,IF(N846&lt;=G836,"X",""),""))</f>
        <v/>
      </c>
      <c r="F846" s="317" t="str">
        <f>IF($F$33="","",$F$33)</f>
        <v/>
      </c>
      <c r="G846" s="646"/>
      <c r="H846" s="647"/>
      <c r="I846" s="648"/>
      <c r="J846" s="646"/>
      <c r="K846" s="647"/>
      <c r="L846" s="647"/>
      <c r="M846" s="648"/>
      <c r="N846" s="122"/>
      <c r="X846" s="159"/>
      <c r="AB846" s="46" t="str">
        <f>IF(AD836="","",IF(AK846&gt;0,IF(AK846&lt;=AD836,"X",""),""))</f>
        <v/>
      </c>
      <c r="AC846" s="317" t="str">
        <f>IF($F$33="","",$F$33)</f>
        <v/>
      </c>
      <c r="AD846" s="646"/>
      <c r="AE846" s="647"/>
      <c r="AF846" s="648"/>
      <c r="AG846" s="646"/>
      <c r="AH846" s="647"/>
      <c r="AI846" s="647"/>
      <c r="AJ846" s="648"/>
      <c r="AK846" s="122"/>
    </row>
    <row r="847" spans="4:47" ht="17.25" thickBot="1" x14ac:dyDescent="0.35">
      <c r="D847" s="40"/>
      <c r="E847" s="40"/>
      <c r="F847" s="40"/>
      <c r="G847" s="40"/>
      <c r="H847" s="40"/>
      <c r="I847" s="40"/>
      <c r="J847" s="40"/>
      <c r="K847" s="40"/>
      <c r="L847" s="40"/>
      <c r="M847" s="40"/>
      <c r="N847" s="40"/>
      <c r="X847" s="159"/>
      <c r="AA847" s="40"/>
      <c r="AB847" s="40"/>
      <c r="AC847" s="40"/>
      <c r="AD847" s="40"/>
      <c r="AE847" s="40"/>
      <c r="AF847" s="40"/>
      <c r="AG847" s="40"/>
      <c r="AH847" s="40"/>
      <c r="AI847" s="40"/>
      <c r="AJ847" s="40"/>
      <c r="AK847" s="40"/>
    </row>
    <row r="848" spans="4:47" x14ac:dyDescent="0.3">
      <c r="D848" s="645"/>
      <c r="E848" s="645"/>
      <c r="F848" s="645"/>
      <c r="G848" s="645"/>
      <c r="H848" s="645"/>
      <c r="I848" s="645"/>
      <c r="J848" s="645"/>
      <c r="K848" s="645"/>
      <c r="L848" s="645"/>
      <c r="M848" s="645"/>
      <c r="N848" s="645"/>
      <c r="X848" s="159"/>
      <c r="AA848" s="645"/>
      <c r="AB848" s="645"/>
      <c r="AC848" s="645"/>
      <c r="AD848" s="645"/>
      <c r="AE848" s="645"/>
      <c r="AF848" s="645"/>
      <c r="AG848" s="645"/>
      <c r="AH848" s="645"/>
      <c r="AI848" s="645"/>
      <c r="AJ848" s="645"/>
      <c r="AK848" s="645"/>
    </row>
    <row r="849" spans="4:47" x14ac:dyDescent="0.3">
      <c r="E849" s="35" t="s">
        <v>194</v>
      </c>
      <c r="F849" s="41">
        <f>F835+1</f>
        <v>59</v>
      </c>
      <c r="G849" s="35" t="s">
        <v>195</v>
      </c>
      <c r="H849" s="35"/>
      <c r="I849" s="35"/>
      <c r="J849" s="326" t="s">
        <v>457</v>
      </c>
      <c r="K849" s="324"/>
      <c r="X849" s="159"/>
      <c r="AB849" s="35" t="s">
        <v>194</v>
      </c>
      <c r="AC849" s="41">
        <f>AC835+1</f>
        <v>59</v>
      </c>
      <c r="AD849" s="35" t="s">
        <v>195</v>
      </c>
      <c r="AE849" s="35"/>
      <c r="AF849" s="35"/>
      <c r="AG849" s="326" t="s">
        <v>457</v>
      </c>
      <c r="AH849" s="324"/>
    </row>
    <row r="850" spans="4:47" x14ac:dyDescent="0.3">
      <c r="E850" s="35" t="s">
        <v>196</v>
      </c>
      <c r="F850" s="267"/>
      <c r="G850" s="43" t="str">
        <f>IF(F850=O$4,P$4,IF(F850=O$5,P$5,IF(F850=O$6,P$6,IF(F850=O$7,P$7,IF(F850=O$8,P$8,"")))))</f>
        <v/>
      </c>
      <c r="H850" s="43"/>
      <c r="I850" s="43"/>
      <c r="J850" s="326" t="s">
        <v>458</v>
      </c>
      <c r="K850" s="324"/>
      <c r="L850" s="44"/>
      <c r="M850" s="44"/>
      <c r="N850" s="44"/>
      <c r="O850" s="113">
        <f>IF(F850="",0,1)</f>
        <v>0</v>
      </c>
      <c r="P850" s="113">
        <f>IF(E853="",0,1)</f>
        <v>0</v>
      </c>
      <c r="Q850" s="113">
        <f>IF(E854="",0,1)</f>
        <v>0</v>
      </c>
      <c r="R850" s="113">
        <f>IF(E855="",0,1)</f>
        <v>0</v>
      </c>
      <c r="S850" s="113">
        <f>IF(E856="",0,1)</f>
        <v>0</v>
      </c>
      <c r="T850" s="113">
        <f>IF(E857="",0,1)</f>
        <v>0</v>
      </c>
      <c r="U850" s="113">
        <f>IF(E858="",0,1)</f>
        <v>0</v>
      </c>
      <c r="V850" s="113">
        <f>IF(E859="",0,1)</f>
        <v>0</v>
      </c>
      <c r="W850" s="113">
        <f>IF(E860="",0,1)</f>
        <v>0</v>
      </c>
      <c r="X850" s="159"/>
      <c r="AB850" s="35" t="s">
        <v>196</v>
      </c>
      <c r="AC850" s="267"/>
      <c r="AD850" s="43" t="str">
        <f>IF(AC850=AL$4,AM$4,IF(AC850=AL$5,AM$5,IF(AC850=AL$6,AM$6,IF(AC850=AL$7,AM$7,IF(AC850=AL$8,AM$8,"")))))</f>
        <v/>
      </c>
      <c r="AE850" s="43"/>
      <c r="AF850" s="43"/>
      <c r="AG850" s="326" t="s">
        <v>458</v>
      </c>
      <c r="AH850" s="324"/>
      <c r="AI850" s="44"/>
      <c r="AJ850" s="44"/>
      <c r="AK850" s="44"/>
      <c r="AL850" s="113">
        <f>IF(AC850="",0,1)</f>
        <v>0</v>
      </c>
      <c r="AM850" s="113">
        <f>IF(AB853="",0,1)</f>
        <v>0</v>
      </c>
      <c r="AN850" s="113">
        <f>IF(AB854="",0,1)</f>
        <v>0</v>
      </c>
      <c r="AO850" s="113">
        <f>IF(AB855="",0,1)</f>
        <v>0</v>
      </c>
      <c r="AP850" s="113">
        <f>IF(AB856="",0,1)</f>
        <v>0</v>
      </c>
      <c r="AQ850" s="113">
        <f>IF(AB857="",0,1)</f>
        <v>0</v>
      </c>
      <c r="AR850" s="113">
        <f>IF(AB858="",0,1)</f>
        <v>0</v>
      </c>
      <c r="AS850" s="113">
        <f>IF(AB859="",0,1)</f>
        <v>0</v>
      </c>
      <c r="AT850" s="113">
        <f>IF(AB860="",0,1)</f>
        <v>0</v>
      </c>
      <c r="AU850" s="113">
        <f>IF(AB860="",0,1)</f>
        <v>0</v>
      </c>
    </row>
    <row r="851" spans="4:47" x14ac:dyDescent="0.3">
      <c r="G851" s="82"/>
      <c r="H851" s="82"/>
      <c r="I851" s="82"/>
      <c r="J851" s="82"/>
      <c r="K851" s="82"/>
      <c r="L851" s="82"/>
      <c r="M851" s="82"/>
      <c r="N851" s="82"/>
      <c r="X851" s="159"/>
      <c r="AD851" s="318"/>
      <c r="AE851" s="318"/>
      <c r="AF851" s="318"/>
      <c r="AG851" s="318"/>
      <c r="AH851" s="318"/>
      <c r="AI851" s="318"/>
      <c r="AJ851" s="318"/>
      <c r="AK851" s="318"/>
    </row>
    <row r="852" spans="4:47" x14ac:dyDescent="0.3">
      <c r="F852" s="35" t="s">
        <v>197</v>
      </c>
      <c r="G852" s="35" t="s">
        <v>198</v>
      </c>
      <c r="H852" s="35"/>
      <c r="I852" s="35"/>
      <c r="J852" s="35" t="s">
        <v>199</v>
      </c>
      <c r="K852" s="35"/>
      <c r="L852" s="35"/>
      <c r="M852" s="35"/>
      <c r="N852" s="35" t="s">
        <v>200</v>
      </c>
      <c r="X852" s="159"/>
      <c r="AC852" s="35" t="s">
        <v>197</v>
      </c>
      <c r="AD852" s="35" t="s">
        <v>198</v>
      </c>
      <c r="AE852" s="35"/>
      <c r="AF852" s="35"/>
      <c r="AG852" s="35" t="s">
        <v>199</v>
      </c>
      <c r="AH852" s="35"/>
      <c r="AI852" s="35"/>
      <c r="AJ852" s="35"/>
      <c r="AK852" s="35" t="s">
        <v>200</v>
      </c>
    </row>
    <row r="853" spans="4:47" ht="15" customHeight="1" x14ac:dyDescent="0.3">
      <c r="E853" s="46" t="str">
        <f>IF(G850="","",IF(N853&gt;0,IF(N853&lt;=G850,"X",""),""))</f>
        <v/>
      </c>
      <c r="F853" s="317" t="str">
        <f>IF($F$26="","",$F$26)</f>
        <v>Grocery Stores</v>
      </c>
      <c r="G853" s="646"/>
      <c r="H853" s="647"/>
      <c r="I853" s="648"/>
      <c r="J853" s="646"/>
      <c r="K853" s="647"/>
      <c r="L853" s="647"/>
      <c r="M853" s="648"/>
      <c r="N853" s="122"/>
      <c r="X853" s="159"/>
      <c r="AB853" s="46" t="str">
        <f>IF(AD850="","",IF(AK853&gt;0,IF(AK853&lt;=AD850,"X",""),""))</f>
        <v/>
      </c>
      <c r="AC853" s="317" t="str">
        <f>IF($F$26="","",$F$26)</f>
        <v>Grocery Stores</v>
      </c>
      <c r="AD853" s="646"/>
      <c r="AE853" s="647"/>
      <c r="AF853" s="648"/>
      <c r="AG853" s="646"/>
      <c r="AH853" s="647"/>
      <c r="AI853" s="647"/>
      <c r="AJ853" s="648"/>
      <c r="AK853" s="122"/>
    </row>
    <row r="854" spans="4:47" ht="15" customHeight="1" x14ac:dyDescent="0.3">
      <c r="E854" s="46" t="str">
        <f>IF(G850="","",IF(N854&gt;0,IF(N854&lt;=G850,"X",""),""))</f>
        <v/>
      </c>
      <c r="F854" s="317" t="str">
        <f>IF($F$27="","",$F$27)</f>
        <v>Education</v>
      </c>
      <c r="G854" s="646"/>
      <c r="H854" s="647"/>
      <c r="I854" s="648"/>
      <c r="J854" s="646"/>
      <c r="K854" s="647"/>
      <c r="L854" s="647"/>
      <c r="M854" s="648"/>
      <c r="N854" s="122"/>
      <c r="X854" s="159"/>
      <c r="AB854" s="46" t="str">
        <f>IF(AD850="","",IF(AK854&gt;0,IF(AK854&lt;=AD850,"X",""),""))</f>
        <v/>
      </c>
      <c r="AC854" s="317" t="str">
        <f>IF($F$27="","",$F$27)</f>
        <v>Education</v>
      </c>
      <c r="AD854" s="646"/>
      <c r="AE854" s="647"/>
      <c r="AF854" s="648"/>
      <c r="AG854" s="646"/>
      <c r="AH854" s="647"/>
      <c r="AI854" s="647"/>
      <c r="AJ854" s="648"/>
      <c r="AK854" s="122"/>
    </row>
    <row r="855" spans="4:47" ht="15" customHeight="1" x14ac:dyDescent="0.3">
      <c r="E855" s="46" t="str">
        <f>IF(G850="","",IF(N855&gt;0,IF(N855&lt;=G850,"X",""),""))</f>
        <v/>
      </c>
      <c r="F855" s="317" t="str">
        <f>IF($F$28="","",$F$28)</f>
        <v>Recreation</v>
      </c>
      <c r="G855" s="646"/>
      <c r="H855" s="647"/>
      <c r="I855" s="648"/>
      <c r="J855" s="646"/>
      <c r="K855" s="647"/>
      <c r="L855" s="647"/>
      <c r="M855" s="648"/>
      <c r="N855" s="122"/>
      <c r="X855" s="159"/>
      <c r="AB855" s="46" t="str">
        <f>IF(AD850="","",IF(AK855&gt;0,IF(AK855&lt;=AD850,"X",""),""))</f>
        <v/>
      </c>
      <c r="AC855" s="317" t="str">
        <f>IF($F$28="","",$F$28)</f>
        <v>Recreation</v>
      </c>
      <c r="AD855" s="646"/>
      <c r="AE855" s="647"/>
      <c r="AF855" s="648"/>
      <c r="AG855" s="646"/>
      <c r="AH855" s="647"/>
      <c r="AI855" s="647"/>
      <c r="AJ855" s="648"/>
      <c r="AK855" s="122"/>
    </row>
    <row r="856" spans="4:47" ht="15" customHeight="1" x14ac:dyDescent="0.3">
      <c r="E856" s="46" t="str">
        <f>IF(G850="","",IF(N856&gt;0,IF(N856&lt;=G850,"X",""),""))</f>
        <v/>
      </c>
      <c r="F856" s="317" t="str">
        <f>IF($F$29="","",$F$29)</f>
        <v>Health Services</v>
      </c>
      <c r="G856" s="646"/>
      <c r="H856" s="647"/>
      <c r="I856" s="648"/>
      <c r="J856" s="646"/>
      <c r="K856" s="647"/>
      <c r="L856" s="647"/>
      <c r="M856" s="648"/>
      <c r="N856" s="122"/>
      <c r="X856" s="159"/>
      <c r="AB856" s="46" t="str">
        <f>IF(AD850="","",IF(AK856&gt;0,IF(AK856&lt;=AD850,"X",""),""))</f>
        <v/>
      </c>
      <c r="AC856" s="317" t="str">
        <f>IF($F$29="","",$F$29)</f>
        <v>Health Services</v>
      </c>
      <c r="AD856" s="646"/>
      <c r="AE856" s="647"/>
      <c r="AF856" s="648"/>
      <c r="AG856" s="646"/>
      <c r="AH856" s="647"/>
      <c r="AI856" s="647"/>
      <c r="AJ856" s="648"/>
      <c r="AK856" s="122"/>
    </row>
    <row r="857" spans="4:47" ht="15" customHeight="1" x14ac:dyDescent="0.3">
      <c r="E857" s="46" t="str">
        <f>IF(G850="","",IF(N857&gt;0,IF(N857&lt;=G850,"X",""),""))</f>
        <v/>
      </c>
      <c r="F857" s="317" t="str">
        <f>IF($F$30="","",$F$30)</f>
        <v>Social Services</v>
      </c>
      <c r="G857" s="646"/>
      <c r="H857" s="647"/>
      <c r="I857" s="648"/>
      <c r="J857" s="646"/>
      <c r="K857" s="647"/>
      <c r="L857" s="647"/>
      <c r="M857" s="648"/>
      <c r="N857" s="122"/>
      <c r="X857" s="159"/>
      <c r="AB857" s="46" t="str">
        <f>IF(AD850="","",IF(AK857&gt;0,IF(AK857&lt;=AD850,"X",""),""))</f>
        <v/>
      </c>
      <c r="AC857" s="317" t="str">
        <f>IF($F$30="","",$F$30)</f>
        <v>Social Services</v>
      </c>
      <c r="AD857" s="646"/>
      <c r="AE857" s="647"/>
      <c r="AF857" s="648"/>
      <c r="AG857" s="646"/>
      <c r="AH857" s="647"/>
      <c r="AI857" s="647"/>
      <c r="AJ857" s="648"/>
      <c r="AK857" s="122"/>
    </row>
    <row r="858" spans="4:47" ht="15" customHeight="1" x14ac:dyDescent="0.3">
      <c r="E858" s="46" t="str">
        <f>IF(G850="","",IF(N858&gt;0,IF(N858&lt;=G850,"X",""),""))</f>
        <v/>
      </c>
      <c r="F858" s="317" t="str">
        <f>IF($F$31="","",$F$31)</f>
        <v/>
      </c>
      <c r="G858" s="646"/>
      <c r="H858" s="647"/>
      <c r="I858" s="648"/>
      <c r="J858" s="646"/>
      <c r="K858" s="647"/>
      <c r="L858" s="647"/>
      <c r="M858" s="648"/>
      <c r="N858" s="122"/>
      <c r="X858" s="159"/>
      <c r="AB858" s="46" t="str">
        <f>IF(AD850="","",IF(AK858&gt;0,IF(AK858&lt;=AD850,"X",""),""))</f>
        <v/>
      </c>
      <c r="AC858" s="317" t="str">
        <f>IF($F$31="","",$F$31)</f>
        <v/>
      </c>
      <c r="AD858" s="646"/>
      <c r="AE858" s="647"/>
      <c r="AF858" s="648"/>
      <c r="AG858" s="646"/>
      <c r="AH858" s="647"/>
      <c r="AI858" s="647"/>
      <c r="AJ858" s="648"/>
      <c r="AK858" s="122"/>
    </row>
    <row r="859" spans="4:47" ht="15" customHeight="1" x14ac:dyDescent="0.3">
      <c r="E859" s="46" t="str">
        <f>IF(G850="","",IF(N859&gt;0,IF(N859&lt;=G850,"X",""),""))</f>
        <v/>
      </c>
      <c r="F859" s="317" t="str">
        <f>IF($F$32="","",$F$32)</f>
        <v/>
      </c>
      <c r="G859" s="646"/>
      <c r="H859" s="647"/>
      <c r="I859" s="648"/>
      <c r="J859" s="646"/>
      <c r="K859" s="647"/>
      <c r="L859" s="647"/>
      <c r="M859" s="648"/>
      <c r="N859" s="122"/>
      <c r="X859" s="159"/>
      <c r="AB859" s="46" t="str">
        <f>IF(AD850="","",IF(AK859&gt;0,IF(AK859&lt;=AD850,"X",""),""))</f>
        <v/>
      </c>
      <c r="AC859" s="317" t="str">
        <f>IF($F$32="","",$F$32)</f>
        <v/>
      </c>
      <c r="AD859" s="646"/>
      <c r="AE859" s="647"/>
      <c r="AF859" s="648"/>
      <c r="AG859" s="646"/>
      <c r="AH859" s="647"/>
      <c r="AI859" s="647"/>
      <c r="AJ859" s="648"/>
      <c r="AK859" s="122"/>
    </row>
    <row r="860" spans="4:47" ht="15" customHeight="1" x14ac:dyDescent="0.3">
      <c r="E860" s="46" t="str">
        <f>IF(G850="","",IF(N860&gt;0,IF(N860&lt;=G850,"X",""),""))</f>
        <v/>
      </c>
      <c r="F860" s="317" t="str">
        <f>IF($F$33="","",$F$33)</f>
        <v/>
      </c>
      <c r="G860" s="646"/>
      <c r="H860" s="647"/>
      <c r="I860" s="648"/>
      <c r="J860" s="646"/>
      <c r="K860" s="647"/>
      <c r="L860" s="647"/>
      <c r="M860" s="648"/>
      <c r="N860" s="122"/>
      <c r="X860" s="159"/>
      <c r="AB860" s="46" t="str">
        <f>IF(AD850="","",IF(AK860&gt;0,IF(AK860&lt;=AD850,"X",""),""))</f>
        <v/>
      </c>
      <c r="AC860" s="317" t="str">
        <f>IF($F$33="","",$F$33)</f>
        <v/>
      </c>
      <c r="AD860" s="646"/>
      <c r="AE860" s="647"/>
      <c r="AF860" s="648"/>
      <c r="AG860" s="646"/>
      <c r="AH860" s="647"/>
      <c r="AI860" s="647"/>
      <c r="AJ860" s="648"/>
      <c r="AK860" s="122"/>
    </row>
    <row r="861" spans="4:47" ht="17.25" thickBot="1" x14ac:dyDescent="0.35">
      <c r="D861" s="40"/>
      <c r="E861" s="40"/>
      <c r="F861" s="40"/>
      <c r="G861" s="40"/>
      <c r="H861" s="40"/>
      <c r="I861" s="40"/>
      <c r="J861" s="40"/>
      <c r="K861" s="40"/>
      <c r="L861" s="40"/>
      <c r="M861" s="40"/>
      <c r="N861" s="40"/>
      <c r="X861" s="159"/>
      <c r="AA861" s="40"/>
      <c r="AB861" s="40"/>
      <c r="AC861" s="40"/>
      <c r="AD861" s="40"/>
      <c r="AE861" s="40"/>
      <c r="AF861" s="40"/>
      <c r="AG861" s="40"/>
      <c r="AH861" s="40"/>
      <c r="AI861" s="40"/>
      <c r="AJ861" s="40"/>
      <c r="AK861" s="40"/>
    </row>
    <row r="862" spans="4:47" x14ac:dyDescent="0.3">
      <c r="D862" s="645"/>
      <c r="E862" s="645"/>
      <c r="F862" s="645"/>
      <c r="G862" s="645"/>
      <c r="H862" s="645"/>
      <c r="I862" s="645"/>
      <c r="J862" s="645"/>
      <c r="K862" s="645"/>
      <c r="L862" s="645"/>
      <c r="M862" s="645"/>
      <c r="N862" s="645"/>
      <c r="X862" s="159"/>
      <c r="AA862" s="645"/>
      <c r="AB862" s="645"/>
      <c r="AC862" s="645"/>
      <c r="AD862" s="645"/>
      <c r="AE862" s="645"/>
      <c r="AF862" s="645"/>
      <c r="AG862" s="645"/>
      <c r="AH862" s="645"/>
      <c r="AI862" s="645"/>
      <c r="AJ862" s="645"/>
      <c r="AK862" s="645"/>
    </row>
    <row r="863" spans="4:47" x14ac:dyDescent="0.3">
      <c r="E863" s="35" t="s">
        <v>194</v>
      </c>
      <c r="F863" s="41">
        <f>F849+1</f>
        <v>60</v>
      </c>
      <c r="G863" s="35" t="s">
        <v>195</v>
      </c>
      <c r="H863" s="35"/>
      <c r="I863" s="35"/>
      <c r="J863" s="326" t="s">
        <v>457</v>
      </c>
      <c r="K863" s="324"/>
      <c r="X863" s="159"/>
      <c r="AB863" s="35" t="s">
        <v>194</v>
      </c>
      <c r="AC863" s="41">
        <f>AC849+1</f>
        <v>60</v>
      </c>
      <c r="AD863" s="35" t="s">
        <v>195</v>
      </c>
      <c r="AE863" s="35"/>
      <c r="AF863" s="35"/>
      <c r="AG863" s="326" t="s">
        <v>457</v>
      </c>
      <c r="AH863" s="324"/>
    </row>
    <row r="864" spans="4:47" x14ac:dyDescent="0.3">
      <c r="E864" s="35" t="s">
        <v>196</v>
      </c>
      <c r="F864" s="267"/>
      <c r="G864" s="43" t="str">
        <f>IF(F864=O$4,P$4,IF(F864=O$5,P$5,IF(F864=O$6,P$6,IF(F864=O$7,P$7,IF(F864=O$8,P$8,"")))))</f>
        <v/>
      </c>
      <c r="H864" s="43"/>
      <c r="I864" s="43"/>
      <c r="J864" s="326" t="s">
        <v>458</v>
      </c>
      <c r="K864" s="324"/>
      <c r="L864" s="44"/>
      <c r="M864" s="44"/>
      <c r="N864" s="44"/>
      <c r="O864" s="113">
        <f>IF(F864="",0,1)</f>
        <v>0</v>
      </c>
      <c r="P864" s="113">
        <f>IF(E867="",0,1)</f>
        <v>0</v>
      </c>
      <c r="Q864" s="113">
        <f>IF(E868="",0,1)</f>
        <v>0</v>
      </c>
      <c r="R864" s="113">
        <f>IF(E869="",0,1)</f>
        <v>0</v>
      </c>
      <c r="S864" s="113">
        <f>IF(E870="",0,1)</f>
        <v>0</v>
      </c>
      <c r="T864" s="113">
        <f>IF(E871="",0,1)</f>
        <v>0</v>
      </c>
      <c r="U864" s="113">
        <f>IF(E872="",0,1)</f>
        <v>0</v>
      </c>
      <c r="V864" s="113">
        <f>IF(E873="",0,1)</f>
        <v>0</v>
      </c>
      <c r="W864" s="113">
        <f>IF(E874="",0,1)</f>
        <v>0</v>
      </c>
      <c r="X864" s="159"/>
      <c r="AB864" s="35" t="s">
        <v>196</v>
      </c>
      <c r="AC864" s="267"/>
      <c r="AD864" s="43" t="str">
        <f>IF(AC864=AL$4,AM$4,IF(AC864=AL$5,AM$5,IF(AC864=AL$6,AM$6,IF(AC864=AL$7,AM$7,IF(AC864=AL$8,AM$8,"")))))</f>
        <v/>
      </c>
      <c r="AE864" s="43"/>
      <c r="AF864" s="43"/>
      <c r="AG864" s="326" t="s">
        <v>458</v>
      </c>
      <c r="AH864" s="324"/>
      <c r="AI864" s="44"/>
      <c r="AJ864" s="44"/>
      <c r="AK864" s="44"/>
      <c r="AL864" s="113">
        <f>IF(AC864="",0,1)</f>
        <v>0</v>
      </c>
      <c r="AM864" s="113">
        <f>IF(AB867="",0,1)</f>
        <v>0</v>
      </c>
      <c r="AN864" s="113">
        <f>IF(AB868="",0,1)</f>
        <v>0</v>
      </c>
      <c r="AO864" s="113">
        <f>IF(AB869="",0,1)</f>
        <v>0</v>
      </c>
      <c r="AP864" s="113">
        <f>IF(AB870="",0,1)</f>
        <v>0</v>
      </c>
      <c r="AQ864" s="113">
        <f>IF(AB871="",0,1)</f>
        <v>0</v>
      </c>
      <c r="AR864" s="113">
        <f>IF(AB872="",0,1)</f>
        <v>0</v>
      </c>
      <c r="AS864" s="113">
        <f>IF(AB873="",0,1)</f>
        <v>0</v>
      </c>
      <c r="AT864" s="113">
        <f>IF(AB874="",0,1)</f>
        <v>0</v>
      </c>
      <c r="AU864" s="113">
        <f>IF(AB874="",0,1)</f>
        <v>0</v>
      </c>
    </row>
    <row r="865" spans="4:47" x14ac:dyDescent="0.3">
      <c r="G865" s="82"/>
      <c r="H865" s="82"/>
      <c r="I865" s="82"/>
      <c r="J865" s="82"/>
      <c r="K865" s="82"/>
      <c r="L865" s="82"/>
      <c r="M865" s="82"/>
      <c r="N865" s="82"/>
      <c r="X865" s="159"/>
      <c r="AD865" s="318"/>
      <c r="AE865" s="318"/>
      <c r="AF865" s="318"/>
      <c r="AG865" s="318"/>
      <c r="AH865" s="318"/>
      <c r="AI865" s="318"/>
      <c r="AJ865" s="318"/>
      <c r="AK865" s="318"/>
    </row>
    <row r="866" spans="4:47" x14ac:dyDescent="0.3">
      <c r="F866" s="35" t="s">
        <v>197</v>
      </c>
      <c r="G866" s="35" t="s">
        <v>198</v>
      </c>
      <c r="H866" s="35"/>
      <c r="I866" s="35"/>
      <c r="J866" s="35" t="s">
        <v>199</v>
      </c>
      <c r="K866" s="35"/>
      <c r="L866" s="35"/>
      <c r="M866" s="35"/>
      <c r="N866" s="35" t="s">
        <v>200</v>
      </c>
      <c r="X866" s="159"/>
      <c r="AC866" s="35" t="s">
        <v>197</v>
      </c>
      <c r="AD866" s="35" t="s">
        <v>198</v>
      </c>
      <c r="AE866" s="35"/>
      <c r="AF866" s="35"/>
      <c r="AG866" s="35" t="s">
        <v>199</v>
      </c>
      <c r="AH866" s="35"/>
      <c r="AI866" s="35"/>
      <c r="AJ866" s="35"/>
      <c r="AK866" s="35" t="s">
        <v>200</v>
      </c>
    </row>
    <row r="867" spans="4:47" ht="15" customHeight="1" x14ac:dyDescent="0.3">
      <c r="E867" s="46" t="str">
        <f>IF(G864="","",IF(N867&gt;0,IF(N867&lt;=G864,"X",""),""))</f>
        <v/>
      </c>
      <c r="F867" s="317" t="str">
        <f>IF($F$26="","",$F$26)</f>
        <v>Grocery Stores</v>
      </c>
      <c r="G867" s="646"/>
      <c r="H867" s="647"/>
      <c r="I867" s="648"/>
      <c r="J867" s="646"/>
      <c r="K867" s="647"/>
      <c r="L867" s="647"/>
      <c r="M867" s="648"/>
      <c r="N867" s="122"/>
      <c r="X867" s="159"/>
      <c r="AB867" s="46" t="str">
        <f>IF(AD864="","",IF(AK867&gt;0,IF(AK867&lt;=AD864,"X",""),""))</f>
        <v/>
      </c>
      <c r="AC867" s="317" t="str">
        <f>IF($F$26="","",$F$26)</f>
        <v>Grocery Stores</v>
      </c>
      <c r="AD867" s="646"/>
      <c r="AE867" s="647"/>
      <c r="AF867" s="648"/>
      <c r="AG867" s="646"/>
      <c r="AH867" s="647"/>
      <c r="AI867" s="647"/>
      <c r="AJ867" s="648"/>
      <c r="AK867" s="122"/>
    </row>
    <row r="868" spans="4:47" ht="15" customHeight="1" x14ac:dyDescent="0.3">
      <c r="E868" s="46" t="str">
        <f>IF(G864="","",IF(N868&gt;0,IF(N868&lt;=G864,"X",""),""))</f>
        <v/>
      </c>
      <c r="F868" s="317" t="str">
        <f>IF($F$27="","",$F$27)</f>
        <v>Education</v>
      </c>
      <c r="G868" s="646"/>
      <c r="H868" s="647"/>
      <c r="I868" s="648"/>
      <c r="J868" s="646"/>
      <c r="K868" s="647"/>
      <c r="L868" s="647"/>
      <c r="M868" s="648"/>
      <c r="N868" s="122"/>
      <c r="X868" s="159"/>
      <c r="AB868" s="46" t="str">
        <f>IF(AD864="","",IF(AK868&gt;0,IF(AK868&lt;=AD864,"X",""),""))</f>
        <v/>
      </c>
      <c r="AC868" s="317" t="str">
        <f>IF($F$27="","",$F$27)</f>
        <v>Education</v>
      </c>
      <c r="AD868" s="646"/>
      <c r="AE868" s="647"/>
      <c r="AF868" s="648"/>
      <c r="AG868" s="646"/>
      <c r="AH868" s="647"/>
      <c r="AI868" s="647"/>
      <c r="AJ868" s="648"/>
      <c r="AK868" s="122"/>
    </row>
    <row r="869" spans="4:47" ht="15" customHeight="1" x14ac:dyDescent="0.3">
      <c r="E869" s="46" t="str">
        <f>IF(G864="","",IF(N869&gt;0,IF(N869&lt;=G864,"X",""),""))</f>
        <v/>
      </c>
      <c r="F869" s="317" t="str">
        <f>IF($F$28="","",$F$28)</f>
        <v>Recreation</v>
      </c>
      <c r="G869" s="646"/>
      <c r="H869" s="647"/>
      <c r="I869" s="648"/>
      <c r="J869" s="646"/>
      <c r="K869" s="647"/>
      <c r="L869" s="647"/>
      <c r="M869" s="648"/>
      <c r="N869" s="122"/>
      <c r="X869" s="159"/>
      <c r="AB869" s="46" t="str">
        <f>IF(AD864="","",IF(AK869&gt;0,IF(AK869&lt;=AD864,"X",""),""))</f>
        <v/>
      </c>
      <c r="AC869" s="317" t="str">
        <f>IF($F$28="","",$F$28)</f>
        <v>Recreation</v>
      </c>
      <c r="AD869" s="646"/>
      <c r="AE869" s="647"/>
      <c r="AF869" s="648"/>
      <c r="AG869" s="646"/>
      <c r="AH869" s="647"/>
      <c r="AI869" s="647"/>
      <c r="AJ869" s="648"/>
      <c r="AK869" s="122"/>
    </row>
    <row r="870" spans="4:47" ht="15" customHeight="1" x14ac:dyDescent="0.3">
      <c r="E870" s="46" t="str">
        <f>IF(G864="","",IF(N870&gt;0,IF(N870&lt;=G864,"X",""),""))</f>
        <v/>
      </c>
      <c r="F870" s="317" t="str">
        <f>IF($F$29="","",$F$29)</f>
        <v>Health Services</v>
      </c>
      <c r="G870" s="646"/>
      <c r="H870" s="647"/>
      <c r="I870" s="648"/>
      <c r="J870" s="646"/>
      <c r="K870" s="647"/>
      <c r="L870" s="647"/>
      <c r="M870" s="648"/>
      <c r="N870" s="122"/>
      <c r="X870" s="159"/>
      <c r="AB870" s="46" t="str">
        <f>IF(AD864="","",IF(AK870&gt;0,IF(AK870&lt;=AD864,"X",""),""))</f>
        <v/>
      </c>
      <c r="AC870" s="317" t="str">
        <f>IF($F$29="","",$F$29)</f>
        <v>Health Services</v>
      </c>
      <c r="AD870" s="646"/>
      <c r="AE870" s="647"/>
      <c r="AF870" s="648"/>
      <c r="AG870" s="646"/>
      <c r="AH870" s="647"/>
      <c r="AI870" s="647"/>
      <c r="AJ870" s="648"/>
      <c r="AK870" s="122"/>
    </row>
    <row r="871" spans="4:47" ht="15" customHeight="1" x14ac:dyDescent="0.3">
      <c r="E871" s="46" t="str">
        <f>IF(G864="","",IF(N871&gt;0,IF(N871&lt;=G864,"X",""),""))</f>
        <v/>
      </c>
      <c r="F871" s="317" t="str">
        <f>IF($F$30="","",$F$30)</f>
        <v>Social Services</v>
      </c>
      <c r="G871" s="646"/>
      <c r="H871" s="647"/>
      <c r="I871" s="648"/>
      <c r="J871" s="646"/>
      <c r="K871" s="647"/>
      <c r="L871" s="647"/>
      <c r="M871" s="648"/>
      <c r="N871" s="122"/>
      <c r="X871" s="159"/>
      <c r="AB871" s="46" t="str">
        <f>IF(AD864="","",IF(AK871&gt;0,IF(AK871&lt;=AD864,"X",""),""))</f>
        <v/>
      </c>
      <c r="AC871" s="317" t="str">
        <f>IF($F$30="","",$F$30)</f>
        <v>Social Services</v>
      </c>
      <c r="AD871" s="646"/>
      <c r="AE871" s="647"/>
      <c r="AF871" s="648"/>
      <c r="AG871" s="646"/>
      <c r="AH871" s="647"/>
      <c r="AI871" s="647"/>
      <c r="AJ871" s="648"/>
      <c r="AK871" s="122"/>
    </row>
    <row r="872" spans="4:47" ht="15" customHeight="1" x14ac:dyDescent="0.3">
      <c r="E872" s="46" t="str">
        <f>IF(G864="","",IF(N872&gt;0,IF(N872&lt;=G864,"X",""),""))</f>
        <v/>
      </c>
      <c r="F872" s="317" t="str">
        <f>IF($F$31="","",$F$31)</f>
        <v/>
      </c>
      <c r="G872" s="646"/>
      <c r="H872" s="647"/>
      <c r="I872" s="648"/>
      <c r="J872" s="646"/>
      <c r="K872" s="647"/>
      <c r="L872" s="647"/>
      <c r="M872" s="648"/>
      <c r="N872" s="122"/>
      <c r="X872" s="159"/>
      <c r="AB872" s="46" t="str">
        <f>IF(AD864="","",IF(AK872&gt;0,IF(AK872&lt;=AD864,"X",""),""))</f>
        <v/>
      </c>
      <c r="AC872" s="317" t="str">
        <f>IF($F$31="","",$F$31)</f>
        <v/>
      </c>
      <c r="AD872" s="646"/>
      <c r="AE872" s="647"/>
      <c r="AF872" s="648"/>
      <c r="AG872" s="646"/>
      <c r="AH872" s="647"/>
      <c r="AI872" s="647"/>
      <c r="AJ872" s="648"/>
      <c r="AK872" s="122"/>
    </row>
    <row r="873" spans="4:47" ht="15" customHeight="1" x14ac:dyDescent="0.3">
      <c r="E873" s="46" t="str">
        <f>IF(G864="","",IF(N873&gt;0,IF(N873&lt;=G864,"X",""),""))</f>
        <v/>
      </c>
      <c r="F873" s="317" t="str">
        <f>IF($F$32="","",$F$32)</f>
        <v/>
      </c>
      <c r="G873" s="646"/>
      <c r="H873" s="647"/>
      <c r="I873" s="648"/>
      <c r="J873" s="646"/>
      <c r="K873" s="647"/>
      <c r="L873" s="647"/>
      <c r="M873" s="648"/>
      <c r="N873" s="122"/>
      <c r="X873" s="159"/>
      <c r="AB873" s="46" t="str">
        <f>IF(AD864="","",IF(AK873&gt;0,IF(AK873&lt;=AD864,"X",""),""))</f>
        <v/>
      </c>
      <c r="AC873" s="317" t="str">
        <f>IF($F$32="","",$F$32)</f>
        <v/>
      </c>
      <c r="AD873" s="646"/>
      <c r="AE873" s="647"/>
      <c r="AF873" s="648"/>
      <c r="AG873" s="646"/>
      <c r="AH873" s="647"/>
      <c r="AI873" s="647"/>
      <c r="AJ873" s="648"/>
      <c r="AK873" s="122"/>
    </row>
    <row r="874" spans="4:47" ht="15" customHeight="1" x14ac:dyDescent="0.3">
      <c r="E874" s="46" t="str">
        <f>IF(G864="","",IF(N874&gt;0,IF(N874&lt;=G864,"X",""),""))</f>
        <v/>
      </c>
      <c r="F874" s="317" t="str">
        <f>IF($F$33="","",$F$33)</f>
        <v/>
      </c>
      <c r="G874" s="646"/>
      <c r="H874" s="647"/>
      <c r="I874" s="648"/>
      <c r="J874" s="646"/>
      <c r="K874" s="647"/>
      <c r="L874" s="647"/>
      <c r="M874" s="648"/>
      <c r="N874" s="122"/>
      <c r="X874" s="159"/>
      <c r="AB874" s="46" t="str">
        <f>IF(AD864="","",IF(AK874&gt;0,IF(AK874&lt;=AD864,"X",""),""))</f>
        <v/>
      </c>
      <c r="AC874" s="317" t="str">
        <f>IF($F$33="","",$F$33)</f>
        <v/>
      </c>
      <c r="AD874" s="646"/>
      <c r="AE874" s="647"/>
      <c r="AF874" s="648"/>
      <c r="AG874" s="646"/>
      <c r="AH874" s="647"/>
      <c r="AI874" s="647"/>
      <c r="AJ874" s="648"/>
      <c r="AK874" s="122"/>
    </row>
    <row r="875" spans="4:47" ht="17.25" thickBot="1" x14ac:dyDescent="0.35">
      <c r="D875" s="40"/>
      <c r="E875" s="40"/>
      <c r="F875" s="40"/>
      <c r="G875" s="40"/>
      <c r="H875" s="40"/>
      <c r="I875" s="40"/>
      <c r="J875" s="40"/>
      <c r="K875" s="40"/>
      <c r="L875" s="40"/>
      <c r="M875" s="40"/>
      <c r="N875" s="40"/>
      <c r="X875" s="159"/>
      <c r="AA875" s="40"/>
      <c r="AB875" s="40"/>
      <c r="AC875" s="40"/>
      <c r="AD875" s="40"/>
      <c r="AE875" s="40"/>
      <c r="AF875" s="40"/>
      <c r="AG875" s="40"/>
      <c r="AH875" s="40"/>
      <c r="AI875" s="40"/>
      <c r="AJ875" s="40"/>
      <c r="AK875" s="40"/>
    </row>
    <row r="876" spans="4:47" x14ac:dyDescent="0.3">
      <c r="D876" s="645"/>
      <c r="E876" s="645"/>
      <c r="F876" s="645"/>
      <c r="G876" s="645"/>
      <c r="H876" s="645"/>
      <c r="I876" s="645"/>
      <c r="J876" s="645"/>
      <c r="K876" s="645"/>
      <c r="L876" s="645"/>
      <c r="M876" s="645"/>
      <c r="N876" s="645"/>
      <c r="X876" s="159"/>
      <c r="AA876" s="645"/>
      <c r="AB876" s="645"/>
      <c r="AC876" s="645"/>
      <c r="AD876" s="645"/>
      <c r="AE876" s="645"/>
      <c r="AF876" s="645"/>
      <c r="AG876" s="645"/>
      <c r="AH876" s="645"/>
      <c r="AI876" s="645"/>
      <c r="AJ876" s="645"/>
      <c r="AK876" s="645"/>
    </row>
    <row r="877" spans="4:47" x14ac:dyDescent="0.3">
      <c r="E877" s="35" t="s">
        <v>194</v>
      </c>
      <c r="F877" s="41">
        <f>F863+1</f>
        <v>61</v>
      </c>
      <c r="G877" s="35" t="s">
        <v>195</v>
      </c>
      <c r="H877" s="35"/>
      <c r="I877" s="35"/>
      <c r="J877" s="326" t="s">
        <v>457</v>
      </c>
      <c r="K877" s="324"/>
      <c r="X877" s="159"/>
      <c r="AB877" s="35" t="s">
        <v>194</v>
      </c>
      <c r="AC877" s="41">
        <f>AC863+1</f>
        <v>61</v>
      </c>
      <c r="AD877" s="35" t="s">
        <v>195</v>
      </c>
      <c r="AE877" s="35"/>
      <c r="AF877" s="35"/>
      <c r="AG877" s="326" t="s">
        <v>457</v>
      </c>
      <c r="AH877" s="324"/>
    </row>
    <row r="878" spans="4:47" x14ac:dyDescent="0.3">
      <c r="E878" s="35" t="s">
        <v>196</v>
      </c>
      <c r="F878" s="267"/>
      <c r="G878" s="43" t="str">
        <f>IF(F878=O$4,P$4,IF(F878=O$5,P$5,IF(F878=O$6,P$6,IF(F878=O$7,P$7,IF(F878=O$8,P$8,"")))))</f>
        <v/>
      </c>
      <c r="H878" s="43"/>
      <c r="I878" s="43"/>
      <c r="J878" s="326" t="s">
        <v>458</v>
      </c>
      <c r="K878" s="324"/>
      <c r="L878" s="44"/>
      <c r="M878" s="44"/>
      <c r="N878" s="44"/>
      <c r="O878" s="113">
        <f>IF(F878="",0,1)</f>
        <v>0</v>
      </c>
      <c r="P878" s="113">
        <f>IF(E881="",0,1)</f>
        <v>0</v>
      </c>
      <c r="Q878" s="113">
        <f>IF(E882="",0,1)</f>
        <v>0</v>
      </c>
      <c r="R878" s="113">
        <f>IF(E883="",0,1)</f>
        <v>0</v>
      </c>
      <c r="S878" s="113">
        <f>IF(E884="",0,1)</f>
        <v>0</v>
      </c>
      <c r="T878" s="113">
        <f>IF(E885="",0,1)</f>
        <v>0</v>
      </c>
      <c r="U878" s="113">
        <f>IF(E886="",0,1)</f>
        <v>0</v>
      </c>
      <c r="V878" s="113">
        <f>IF(E887="",0,1)</f>
        <v>0</v>
      </c>
      <c r="W878" s="113">
        <f>IF(E888="",0,1)</f>
        <v>0</v>
      </c>
      <c r="X878" s="159"/>
      <c r="AB878" s="35" t="s">
        <v>196</v>
      </c>
      <c r="AC878" s="267"/>
      <c r="AD878" s="43" t="str">
        <f>IF(AC878=AL$4,AM$4,IF(AC878=AL$5,AM$5,IF(AC878=AL$6,AM$6,IF(AC878=AL$7,AM$7,IF(AC878=AL$8,AM$8,"")))))</f>
        <v/>
      </c>
      <c r="AE878" s="43"/>
      <c r="AF878" s="43"/>
      <c r="AG878" s="326" t="s">
        <v>458</v>
      </c>
      <c r="AH878" s="324"/>
      <c r="AI878" s="44"/>
      <c r="AJ878" s="44"/>
      <c r="AK878" s="44"/>
      <c r="AL878" s="113">
        <f>IF(AC878="",0,1)</f>
        <v>0</v>
      </c>
      <c r="AM878" s="113">
        <f>IF(AB881="",0,1)</f>
        <v>0</v>
      </c>
      <c r="AN878" s="113">
        <f>IF(AB882="",0,1)</f>
        <v>0</v>
      </c>
      <c r="AO878" s="113">
        <f>IF(AB883="",0,1)</f>
        <v>0</v>
      </c>
      <c r="AP878" s="113">
        <f>IF(AB884="",0,1)</f>
        <v>0</v>
      </c>
      <c r="AQ878" s="113">
        <f>IF(AB885="",0,1)</f>
        <v>0</v>
      </c>
      <c r="AR878" s="113">
        <f>IF(AB886="",0,1)</f>
        <v>0</v>
      </c>
      <c r="AS878" s="113">
        <f>IF(AB887="",0,1)</f>
        <v>0</v>
      </c>
      <c r="AT878" s="113">
        <f>IF(AB888="",0,1)</f>
        <v>0</v>
      </c>
      <c r="AU878" s="113">
        <f>IF(AB888="",0,1)</f>
        <v>0</v>
      </c>
    </row>
    <row r="879" spans="4:47" x14ac:dyDescent="0.3">
      <c r="G879" s="82"/>
      <c r="H879" s="82"/>
      <c r="I879" s="82"/>
      <c r="J879" s="82"/>
      <c r="K879" s="82"/>
      <c r="L879" s="82"/>
      <c r="M879" s="82"/>
      <c r="N879" s="82"/>
      <c r="X879" s="159"/>
      <c r="AD879" s="318"/>
      <c r="AE879" s="318"/>
      <c r="AF879" s="318"/>
      <c r="AG879" s="318"/>
      <c r="AH879" s="318"/>
      <c r="AI879" s="318"/>
      <c r="AJ879" s="318"/>
      <c r="AK879" s="318"/>
    </row>
    <row r="880" spans="4:47" x14ac:dyDescent="0.3">
      <c r="F880" s="35" t="s">
        <v>197</v>
      </c>
      <c r="G880" s="35" t="s">
        <v>198</v>
      </c>
      <c r="H880" s="35"/>
      <c r="I880" s="35"/>
      <c r="J880" s="35" t="s">
        <v>199</v>
      </c>
      <c r="K880" s="35"/>
      <c r="L880" s="35"/>
      <c r="M880" s="35"/>
      <c r="N880" s="35" t="s">
        <v>200</v>
      </c>
      <c r="X880" s="159"/>
      <c r="AC880" s="35" t="s">
        <v>197</v>
      </c>
      <c r="AD880" s="35" t="s">
        <v>198</v>
      </c>
      <c r="AE880" s="35"/>
      <c r="AF880" s="35"/>
      <c r="AG880" s="35" t="s">
        <v>199</v>
      </c>
      <c r="AH880" s="35"/>
      <c r="AI880" s="35"/>
      <c r="AJ880" s="35"/>
      <c r="AK880" s="35" t="s">
        <v>200</v>
      </c>
    </row>
    <row r="881" spans="4:47" ht="15" customHeight="1" x14ac:dyDescent="0.3">
      <c r="E881" s="46" t="str">
        <f>IF(G878="","",IF(N881&gt;0,IF(N881&lt;=G878,"X",""),""))</f>
        <v/>
      </c>
      <c r="F881" s="317" t="str">
        <f>IF($F$26="","",$F$26)</f>
        <v>Grocery Stores</v>
      </c>
      <c r="G881" s="646"/>
      <c r="H881" s="647"/>
      <c r="I881" s="648"/>
      <c r="J881" s="646"/>
      <c r="K881" s="647"/>
      <c r="L881" s="647"/>
      <c r="M881" s="648"/>
      <c r="N881" s="122"/>
      <c r="X881" s="159"/>
      <c r="AB881" s="46" t="str">
        <f>IF(AD878="","",IF(AK881&gt;0,IF(AK881&lt;=AD878,"X",""),""))</f>
        <v/>
      </c>
      <c r="AC881" s="317" t="str">
        <f>IF($F$26="","",$F$26)</f>
        <v>Grocery Stores</v>
      </c>
      <c r="AD881" s="646"/>
      <c r="AE881" s="647"/>
      <c r="AF881" s="648"/>
      <c r="AG881" s="646"/>
      <c r="AH881" s="647"/>
      <c r="AI881" s="647"/>
      <c r="AJ881" s="648"/>
      <c r="AK881" s="122"/>
    </row>
    <row r="882" spans="4:47" ht="15" customHeight="1" x14ac:dyDescent="0.3">
      <c r="E882" s="46" t="str">
        <f>IF(G878="","",IF(N882&gt;0,IF(N882&lt;=G878,"X",""),""))</f>
        <v/>
      </c>
      <c r="F882" s="317" t="str">
        <f>IF($F$27="","",$F$27)</f>
        <v>Education</v>
      </c>
      <c r="G882" s="646"/>
      <c r="H882" s="647"/>
      <c r="I882" s="648"/>
      <c r="J882" s="646"/>
      <c r="K882" s="647"/>
      <c r="L882" s="647"/>
      <c r="M882" s="648"/>
      <c r="N882" s="122"/>
      <c r="X882" s="159"/>
      <c r="AB882" s="46" t="str">
        <f>IF(AD878="","",IF(AK882&gt;0,IF(AK882&lt;=AD878,"X",""),""))</f>
        <v/>
      </c>
      <c r="AC882" s="317" t="str">
        <f>IF($F$27="","",$F$27)</f>
        <v>Education</v>
      </c>
      <c r="AD882" s="646"/>
      <c r="AE882" s="647"/>
      <c r="AF882" s="648"/>
      <c r="AG882" s="646"/>
      <c r="AH882" s="647"/>
      <c r="AI882" s="647"/>
      <c r="AJ882" s="648"/>
      <c r="AK882" s="122"/>
    </row>
    <row r="883" spans="4:47" ht="15" customHeight="1" x14ac:dyDescent="0.3">
      <c r="E883" s="46" t="str">
        <f>IF(G878="","",IF(N883&gt;0,IF(N883&lt;=G878,"X",""),""))</f>
        <v/>
      </c>
      <c r="F883" s="317" t="str">
        <f>IF($F$28="","",$F$28)</f>
        <v>Recreation</v>
      </c>
      <c r="G883" s="646"/>
      <c r="H883" s="647"/>
      <c r="I883" s="648"/>
      <c r="J883" s="646"/>
      <c r="K883" s="647"/>
      <c r="L883" s="647"/>
      <c r="M883" s="648"/>
      <c r="N883" s="122"/>
      <c r="X883" s="159"/>
      <c r="AB883" s="46" t="str">
        <f>IF(AD878="","",IF(AK883&gt;0,IF(AK883&lt;=AD878,"X",""),""))</f>
        <v/>
      </c>
      <c r="AC883" s="317" t="str">
        <f>IF($F$28="","",$F$28)</f>
        <v>Recreation</v>
      </c>
      <c r="AD883" s="646"/>
      <c r="AE883" s="647"/>
      <c r="AF883" s="648"/>
      <c r="AG883" s="646"/>
      <c r="AH883" s="647"/>
      <c r="AI883" s="647"/>
      <c r="AJ883" s="648"/>
      <c r="AK883" s="122"/>
    </row>
    <row r="884" spans="4:47" ht="15" customHeight="1" x14ac:dyDescent="0.3">
      <c r="E884" s="46" t="str">
        <f>IF(G878="","",IF(N884&gt;0,IF(N884&lt;=G878,"X",""),""))</f>
        <v/>
      </c>
      <c r="F884" s="317" t="str">
        <f>IF($F$29="","",$F$29)</f>
        <v>Health Services</v>
      </c>
      <c r="G884" s="646"/>
      <c r="H884" s="647"/>
      <c r="I884" s="648"/>
      <c r="J884" s="646"/>
      <c r="K884" s="647"/>
      <c r="L884" s="647"/>
      <c r="M884" s="648"/>
      <c r="N884" s="122"/>
      <c r="X884" s="159"/>
      <c r="AB884" s="46" t="str">
        <f>IF(AD878="","",IF(AK884&gt;0,IF(AK884&lt;=AD878,"X",""),""))</f>
        <v/>
      </c>
      <c r="AC884" s="317" t="str">
        <f>IF($F$29="","",$F$29)</f>
        <v>Health Services</v>
      </c>
      <c r="AD884" s="646"/>
      <c r="AE884" s="647"/>
      <c r="AF884" s="648"/>
      <c r="AG884" s="646"/>
      <c r="AH884" s="647"/>
      <c r="AI884" s="647"/>
      <c r="AJ884" s="648"/>
      <c r="AK884" s="122"/>
    </row>
    <row r="885" spans="4:47" ht="15" customHeight="1" x14ac:dyDescent="0.3">
      <c r="E885" s="46" t="str">
        <f>IF(G878="","",IF(N885&gt;0,IF(N885&lt;=G878,"X",""),""))</f>
        <v/>
      </c>
      <c r="F885" s="317" t="str">
        <f>IF($F$30="","",$F$30)</f>
        <v>Social Services</v>
      </c>
      <c r="G885" s="646"/>
      <c r="H885" s="647"/>
      <c r="I885" s="648"/>
      <c r="J885" s="646"/>
      <c r="K885" s="647"/>
      <c r="L885" s="647"/>
      <c r="M885" s="648"/>
      <c r="N885" s="122"/>
      <c r="X885" s="159"/>
      <c r="AB885" s="46" t="str">
        <f>IF(AD878="","",IF(AK885&gt;0,IF(AK885&lt;=AD878,"X",""),""))</f>
        <v/>
      </c>
      <c r="AC885" s="317" t="str">
        <f>IF($F$30="","",$F$30)</f>
        <v>Social Services</v>
      </c>
      <c r="AD885" s="646"/>
      <c r="AE885" s="647"/>
      <c r="AF885" s="648"/>
      <c r="AG885" s="646"/>
      <c r="AH885" s="647"/>
      <c r="AI885" s="647"/>
      <c r="AJ885" s="648"/>
      <c r="AK885" s="122"/>
    </row>
    <row r="886" spans="4:47" ht="15" customHeight="1" x14ac:dyDescent="0.3">
      <c r="E886" s="46" t="str">
        <f>IF(G878="","",IF(N886&gt;0,IF(N886&lt;=G878,"X",""),""))</f>
        <v/>
      </c>
      <c r="F886" s="317" t="str">
        <f>IF($F$31="","",$F$31)</f>
        <v/>
      </c>
      <c r="G886" s="646"/>
      <c r="H886" s="647"/>
      <c r="I886" s="648"/>
      <c r="J886" s="646"/>
      <c r="K886" s="647"/>
      <c r="L886" s="647"/>
      <c r="M886" s="648"/>
      <c r="N886" s="122"/>
      <c r="X886" s="159"/>
      <c r="AB886" s="46" t="str">
        <f>IF(AD878="","",IF(AK886&gt;0,IF(AK886&lt;=AD878,"X",""),""))</f>
        <v/>
      </c>
      <c r="AC886" s="317" t="str">
        <f>IF($F$31="","",$F$31)</f>
        <v/>
      </c>
      <c r="AD886" s="646"/>
      <c r="AE886" s="647"/>
      <c r="AF886" s="648"/>
      <c r="AG886" s="646"/>
      <c r="AH886" s="647"/>
      <c r="AI886" s="647"/>
      <c r="AJ886" s="648"/>
      <c r="AK886" s="122"/>
    </row>
    <row r="887" spans="4:47" ht="15" customHeight="1" x14ac:dyDescent="0.3">
      <c r="E887" s="46" t="str">
        <f>IF(G878="","",IF(N887&gt;0,IF(N887&lt;=G878,"X",""),""))</f>
        <v/>
      </c>
      <c r="F887" s="317" t="str">
        <f>IF($F$32="","",$F$32)</f>
        <v/>
      </c>
      <c r="G887" s="646"/>
      <c r="H887" s="647"/>
      <c r="I887" s="648"/>
      <c r="J887" s="646"/>
      <c r="K887" s="647"/>
      <c r="L887" s="647"/>
      <c r="M887" s="648"/>
      <c r="N887" s="122"/>
      <c r="X887" s="159"/>
      <c r="AB887" s="46" t="str">
        <f>IF(AD878="","",IF(AK887&gt;0,IF(AK887&lt;=AD878,"X",""),""))</f>
        <v/>
      </c>
      <c r="AC887" s="317" t="str">
        <f>IF($F$32="","",$F$32)</f>
        <v/>
      </c>
      <c r="AD887" s="646"/>
      <c r="AE887" s="647"/>
      <c r="AF887" s="648"/>
      <c r="AG887" s="646"/>
      <c r="AH887" s="647"/>
      <c r="AI887" s="647"/>
      <c r="AJ887" s="648"/>
      <c r="AK887" s="122"/>
    </row>
    <row r="888" spans="4:47" ht="15" customHeight="1" x14ac:dyDescent="0.3">
      <c r="E888" s="46" t="str">
        <f>IF(G878="","",IF(N888&gt;0,IF(N888&lt;=G878,"X",""),""))</f>
        <v/>
      </c>
      <c r="F888" s="317" t="str">
        <f>IF($F$33="","",$F$33)</f>
        <v/>
      </c>
      <c r="G888" s="646"/>
      <c r="H888" s="647"/>
      <c r="I888" s="648"/>
      <c r="J888" s="646"/>
      <c r="K888" s="647"/>
      <c r="L888" s="647"/>
      <c r="M888" s="648"/>
      <c r="N888" s="122"/>
      <c r="X888" s="159"/>
      <c r="AB888" s="46" t="str">
        <f>IF(AD878="","",IF(AK888&gt;0,IF(AK888&lt;=AD878,"X",""),""))</f>
        <v/>
      </c>
      <c r="AC888" s="317" t="str">
        <f>IF($F$33="","",$F$33)</f>
        <v/>
      </c>
      <c r="AD888" s="646"/>
      <c r="AE888" s="647"/>
      <c r="AF888" s="648"/>
      <c r="AG888" s="646"/>
      <c r="AH888" s="647"/>
      <c r="AI888" s="647"/>
      <c r="AJ888" s="648"/>
      <c r="AK888" s="122"/>
    </row>
    <row r="889" spans="4:47" ht="17.25" thickBot="1" x14ac:dyDescent="0.35">
      <c r="D889" s="40"/>
      <c r="E889" s="40"/>
      <c r="F889" s="40"/>
      <c r="G889" s="40"/>
      <c r="H889" s="40"/>
      <c r="I889" s="40"/>
      <c r="J889" s="40"/>
      <c r="K889" s="40"/>
      <c r="L889" s="40"/>
      <c r="M889" s="40"/>
      <c r="N889" s="40"/>
      <c r="X889" s="159"/>
      <c r="AA889" s="40"/>
      <c r="AB889" s="40"/>
      <c r="AC889" s="40"/>
      <c r="AD889" s="40"/>
      <c r="AE889" s="40"/>
      <c r="AF889" s="40"/>
      <c r="AG889" s="40"/>
      <c r="AH889" s="40"/>
      <c r="AI889" s="40"/>
      <c r="AJ889" s="40"/>
      <c r="AK889" s="40"/>
    </row>
    <row r="890" spans="4:47" x14ac:dyDescent="0.3">
      <c r="D890" s="645"/>
      <c r="E890" s="645"/>
      <c r="F890" s="645"/>
      <c r="G890" s="645"/>
      <c r="H890" s="645"/>
      <c r="I890" s="645"/>
      <c r="J890" s="645"/>
      <c r="K890" s="645"/>
      <c r="L890" s="645"/>
      <c r="M890" s="645"/>
      <c r="N890" s="645"/>
      <c r="X890" s="159"/>
      <c r="AA890" s="645"/>
      <c r="AB890" s="645"/>
      <c r="AC890" s="645"/>
      <c r="AD890" s="645"/>
      <c r="AE890" s="645"/>
      <c r="AF890" s="645"/>
      <c r="AG890" s="645"/>
      <c r="AH890" s="645"/>
      <c r="AI890" s="645"/>
      <c r="AJ890" s="645"/>
      <c r="AK890" s="645"/>
    </row>
    <row r="891" spans="4:47" x14ac:dyDescent="0.3">
      <c r="E891" s="35" t="s">
        <v>194</v>
      </c>
      <c r="F891" s="41">
        <f>F877+1</f>
        <v>62</v>
      </c>
      <c r="G891" s="35" t="s">
        <v>195</v>
      </c>
      <c r="H891" s="35"/>
      <c r="I891" s="35"/>
      <c r="J891" s="326" t="s">
        <v>457</v>
      </c>
      <c r="K891" s="324"/>
      <c r="X891" s="159"/>
      <c r="AB891" s="35" t="s">
        <v>194</v>
      </c>
      <c r="AC891" s="41">
        <f>AC877+1</f>
        <v>62</v>
      </c>
      <c r="AD891" s="35" t="s">
        <v>195</v>
      </c>
      <c r="AE891" s="35"/>
      <c r="AF891" s="35"/>
      <c r="AG891" s="326" t="s">
        <v>457</v>
      </c>
      <c r="AH891" s="324"/>
    </row>
    <row r="892" spans="4:47" x14ac:dyDescent="0.3">
      <c r="E892" s="35" t="s">
        <v>196</v>
      </c>
      <c r="F892" s="267"/>
      <c r="G892" s="43" t="str">
        <f>IF(F892=O$4,P$4,IF(F892=O$5,P$5,IF(F892=O$6,P$6,IF(F892=O$7,P$7,IF(F892=O$8,P$8,"")))))</f>
        <v/>
      </c>
      <c r="H892" s="43"/>
      <c r="I892" s="43"/>
      <c r="J892" s="326" t="s">
        <v>458</v>
      </c>
      <c r="K892" s="324"/>
      <c r="L892" s="44"/>
      <c r="M892" s="44"/>
      <c r="N892" s="44"/>
      <c r="O892" s="113">
        <f>IF(F892="",0,1)</f>
        <v>0</v>
      </c>
      <c r="P892" s="113">
        <f>IF(E895="",0,1)</f>
        <v>0</v>
      </c>
      <c r="Q892" s="113">
        <f>IF(E896="",0,1)</f>
        <v>0</v>
      </c>
      <c r="R892" s="113">
        <f>IF(E897="",0,1)</f>
        <v>0</v>
      </c>
      <c r="S892" s="113">
        <f>IF(E898="",0,1)</f>
        <v>0</v>
      </c>
      <c r="T892" s="113">
        <f>IF(E899="",0,1)</f>
        <v>0</v>
      </c>
      <c r="U892" s="113">
        <f>IF(E900="",0,1)</f>
        <v>0</v>
      </c>
      <c r="V892" s="113">
        <f>IF(E901="",0,1)</f>
        <v>0</v>
      </c>
      <c r="W892" s="113">
        <f>IF(E902="",0,1)</f>
        <v>0</v>
      </c>
      <c r="X892" s="159"/>
      <c r="AB892" s="35" t="s">
        <v>196</v>
      </c>
      <c r="AC892" s="267"/>
      <c r="AD892" s="43" t="str">
        <f>IF(AC892=AL$4,AM$4,IF(AC892=AL$5,AM$5,IF(AC892=AL$6,AM$6,IF(AC892=AL$7,AM$7,IF(AC892=AL$8,AM$8,"")))))</f>
        <v/>
      </c>
      <c r="AE892" s="43"/>
      <c r="AF892" s="43"/>
      <c r="AG892" s="326" t="s">
        <v>458</v>
      </c>
      <c r="AH892" s="324"/>
      <c r="AI892" s="44"/>
      <c r="AJ892" s="44"/>
      <c r="AK892" s="44"/>
      <c r="AL892" s="113">
        <f>IF(AC892="",0,1)</f>
        <v>0</v>
      </c>
      <c r="AM892" s="113">
        <f>IF(AB895="",0,1)</f>
        <v>0</v>
      </c>
      <c r="AN892" s="113">
        <f>IF(AB896="",0,1)</f>
        <v>0</v>
      </c>
      <c r="AO892" s="113">
        <f>IF(AB897="",0,1)</f>
        <v>0</v>
      </c>
      <c r="AP892" s="113">
        <f>IF(AB898="",0,1)</f>
        <v>0</v>
      </c>
      <c r="AQ892" s="113">
        <f>IF(AB899="",0,1)</f>
        <v>0</v>
      </c>
      <c r="AR892" s="113">
        <f>IF(AB900="",0,1)</f>
        <v>0</v>
      </c>
      <c r="AS892" s="113">
        <f>IF(AB901="",0,1)</f>
        <v>0</v>
      </c>
      <c r="AT892" s="113">
        <f>IF(AB902="",0,1)</f>
        <v>0</v>
      </c>
      <c r="AU892" s="113">
        <f>IF(AB902="",0,1)</f>
        <v>0</v>
      </c>
    </row>
    <row r="893" spans="4:47" x14ac:dyDescent="0.3">
      <c r="G893" s="82"/>
      <c r="H893" s="82"/>
      <c r="I893" s="82"/>
      <c r="J893" s="82"/>
      <c r="K893" s="82"/>
      <c r="L893" s="82"/>
      <c r="M893" s="82"/>
      <c r="N893" s="82"/>
      <c r="X893" s="159"/>
      <c r="AD893" s="318"/>
      <c r="AE893" s="318"/>
      <c r="AF893" s="318"/>
      <c r="AG893" s="318"/>
      <c r="AH893" s="318"/>
      <c r="AI893" s="318"/>
      <c r="AJ893" s="318"/>
      <c r="AK893" s="318"/>
    </row>
    <row r="894" spans="4:47" x14ac:dyDescent="0.3">
      <c r="F894" s="35" t="s">
        <v>197</v>
      </c>
      <c r="G894" s="35" t="s">
        <v>198</v>
      </c>
      <c r="H894" s="35"/>
      <c r="I894" s="35"/>
      <c r="J894" s="35" t="s">
        <v>199</v>
      </c>
      <c r="K894" s="35"/>
      <c r="L894" s="35"/>
      <c r="M894" s="35"/>
      <c r="N894" s="35" t="s">
        <v>200</v>
      </c>
      <c r="X894" s="159"/>
      <c r="AC894" s="35" t="s">
        <v>197</v>
      </c>
      <c r="AD894" s="35" t="s">
        <v>198</v>
      </c>
      <c r="AE894" s="35"/>
      <c r="AF894" s="35"/>
      <c r="AG894" s="35" t="s">
        <v>199</v>
      </c>
      <c r="AH894" s="35"/>
      <c r="AI894" s="35"/>
      <c r="AJ894" s="35"/>
      <c r="AK894" s="35" t="s">
        <v>200</v>
      </c>
    </row>
    <row r="895" spans="4:47" ht="15" customHeight="1" x14ac:dyDescent="0.3">
      <c r="E895" s="46" t="str">
        <f>IF(G892="","",IF(N895&gt;0,IF(N895&lt;=G892,"X",""),""))</f>
        <v/>
      </c>
      <c r="F895" s="317" t="str">
        <f>IF($F$26="","",$F$26)</f>
        <v>Grocery Stores</v>
      </c>
      <c r="G895" s="646"/>
      <c r="H895" s="647"/>
      <c r="I895" s="648"/>
      <c r="J895" s="646"/>
      <c r="K895" s="647"/>
      <c r="L895" s="647"/>
      <c r="M895" s="648"/>
      <c r="N895" s="122"/>
      <c r="X895" s="159"/>
      <c r="AB895" s="46" t="str">
        <f>IF(AD892="","",IF(AK895&gt;0,IF(AK895&lt;=AD892,"X",""),""))</f>
        <v/>
      </c>
      <c r="AC895" s="317" t="str">
        <f>IF($F$26="","",$F$26)</f>
        <v>Grocery Stores</v>
      </c>
      <c r="AD895" s="646"/>
      <c r="AE895" s="647"/>
      <c r="AF895" s="648"/>
      <c r="AG895" s="646"/>
      <c r="AH895" s="647"/>
      <c r="AI895" s="647"/>
      <c r="AJ895" s="648"/>
      <c r="AK895" s="122"/>
    </row>
    <row r="896" spans="4:47" ht="15" customHeight="1" x14ac:dyDescent="0.3">
      <c r="E896" s="46" t="str">
        <f>IF(G892="","",IF(N896&gt;0,IF(N896&lt;=G892,"X",""),""))</f>
        <v/>
      </c>
      <c r="F896" s="317" t="str">
        <f>IF($F$27="","",$F$27)</f>
        <v>Education</v>
      </c>
      <c r="G896" s="646"/>
      <c r="H896" s="647"/>
      <c r="I896" s="648"/>
      <c r="J896" s="646"/>
      <c r="K896" s="647"/>
      <c r="L896" s="647"/>
      <c r="M896" s="648"/>
      <c r="N896" s="122"/>
      <c r="X896" s="159"/>
      <c r="AB896" s="46" t="str">
        <f>IF(AD892="","",IF(AK896&gt;0,IF(AK896&lt;=AD892,"X",""),""))</f>
        <v/>
      </c>
      <c r="AC896" s="317" t="str">
        <f>IF($F$27="","",$F$27)</f>
        <v>Education</v>
      </c>
      <c r="AD896" s="646"/>
      <c r="AE896" s="647"/>
      <c r="AF896" s="648"/>
      <c r="AG896" s="646"/>
      <c r="AH896" s="647"/>
      <c r="AI896" s="647"/>
      <c r="AJ896" s="648"/>
      <c r="AK896" s="122"/>
    </row>
    <row r="897" spans="4:47" ht="15" customHeight="1" x14ac:dyDescent="0.3">
      <c r="E897" s="46" t="str">
        <f>IF(G892="","",IF(N897&gt;0,IF(N897&lt;=G892,"X",""),""))</f>
        <v/>
      </c>
      <c r="F897" s="317" t="str">
        <f>IF($F$28="","",$F$28)</f>
        <v>Recreation</v>
      </c>
      <c r="G897" s="646"/>
      <c r="H897" s="647"/>
      <c r="I897" s="648"/>
      <c r="J897" s="646"/>
      <c r="K897" s="647"/>
      <c r="L897" s="647"/>
      <c r="M897" s="648"/>
      <c r="N897" s="122"/>
      <c r="X897" s="159"/>
      <c r="AB897" s="46" t="str">
        <f>IF(AD892="","",IF(AK897&gt;0,IF(AK897&lt;=AD892,"X",""),""))</f>
        <v/>
      </c>
      <c r="AC897" s="317" t="str">
        <f>IF($F$28="","",$F$28)</f>
        <v>Recreation</v>
      </c>
      <c r="AD897" s="646"/>
      <c r="AE897" s="647"/>
      <c r="AF897" s="648"/>
      <c r="AG897" s="646"/>
      <c r="AH897" s="647"/>
      <c r="AI897" s="647"/>
      <c r="AJ897" s="648"/>
      <c r="AK897" s="122"/>
    </row>
    <row r="898" spans="4:47" ht="15" customHeight="1" x14ac:dyDescent="0.3">
      <c r="E898" s="46" t="str">
        <f>IF(G892="","",IF(N898&gt;0,IF(N898&lt;=G892,"X",""),""))</f>
        <v/>
      </c>
      <c r="F898" s="317" t="str">
        <f>IF($F$29="","",$F$29)</f>
        <v>Health Services</v>
      </c>
      <c r="G898" s="646"/>
      <c r="H898" s="647"/>
      <c r="I898" s="648"/>
      <c r="J898" s="646"/>
      <c r="K898" s="647"/>
      <c r="L898" s="647"/>
      <c r="M898" s="648"/>
      <c r="N898" s="122"/>
      <c r="X898" s="159"/>
      <c r="AB898" s="46" t="str">
        <f>IF(AD892="","",IF(AK898&gt;0,IF(AK898&lt;=AD892,"X",""),""))</f>
        <v/>
      </c>
      <c r="AC898" s="317" t="str">
        <f>IF($F$29="","",$F$29)</f>
        <v>Health Services</v>
      </c>
      <c r="AD898" s="646"/>
      <c r="AE898" s="647"/>
      <c r="AF898" s="648"/>
      <c r="AG898" s="646"/>
      <c r="AH898" s="647"/>
      <c r="AI898" s="647"/>
      <c r="AJ898" s="648"/>
      <c r="AK898" s="122"/>
    </row>
    <row r="899" spans="4:47" ht="15" customHeight="1" x14ac:dyDescent="0.3">
      <c r="E899" s="46" t="str">
        <f>IF(G892="","",IF(N899&gt;0,IF(N899&lt;=G892,"X",""),""))</f>
        <v/>
      </c>
      <c r="F899" s="317" t="str">
        <f>IF($F$30="","",$F$30)</f>
        <v>Social Services</v>
      </c>
      <c r="G899" s="646"/>
      <c r="H899" s="647"/>
      <c r="I899" s="648"/>
      <c r="J899" s="646"/>
      <c r="K899" s="647"/>
      <c r="L899" s="647"/>
      <c r="M899" s="648"/>
      <c r="N899" s="122"/>
      <c r="X899" s="159"/>
      <c r="AB899" s="46" t="str">
        <f>IF(AD892="","",IF(AK899&gt;0,IF(AK899&lt;=AD892,"X",""),""))</f>
        <v/>
      </c>
      <c r="AC899" s="317" t="str">
        <f>IF($F$30="","",$F$30)</f>
        <v>Social Services</v>
      </c>
      <c r="AD899" s="646"/>
      <c r="AE899" s="647"/>
      <c r="AF899" s="648"/>
      <c r="AG899" s="646"/>
      <c r="AH899" s="647"/>
      <c r="AI899" s="647"/>
      <c r="AJ899" s="648"/>
      <c r="AK899" s="122"/>
    </row>
    <row r="900" spans="4:47" ht="15" customHeight="1" x14ac:dyDescent="0.3">
      <c r="E900" s="46" t="str">
        <f>IF(G892="","",IF(N900&gt;0,IF(N900&lt;=G892,"X",""),""))</f>
        <v/>
      </c>
      <c r="F900" s="317" t="str">
        <f>IF($F$31="","",$F$31)</f>
        <v/>
      </c>
      <c r="G900" s="646"/>
      <c r="H900" s="647"/>
      <c r="I900" s="648"/>
      <c r="J900" s="646"/>
      <c r="K900" s="647"/>
      <c r="L900" s="647"/>
      <c r="M900" s="648"/>
      <c r="N900" s="122"/>
      <c r="X900" s="159"/>
      <c r="AB900" s="46" t="str">
        <f>IF(AD892="","",IF(AK900&gt;0,IF(AK900&lt;=AD892,"X",""),""))</f>
        <v/>
      </c>
      <c r="AC900" s="317" t="str">
        <f>IF($F$31="","",$F$31)</f>
        <v/>
      </c>
      <c r="AD900" s="646"/>
      <c r="AE900" s="647"/>
      <c r="AF900" s="648"/>
      <c r="AG900" s="646"/>
      <c r="AH900" s="647"/>
      <c r="AI900" s="647"/>
      <c r="AJ900" s="648"/>
      <c r="AK900" s="122"/>
    </row>
    <row r="901" spans="4:47" ht="15" customHeight="1" x14ac:dyDescent="0.3">
      <c r="E901" s="46" t="str">
        <f>IF(G892="","",IF(N901&gt;0,IF(N901&lt;=G892,"X",""),""))</f>
        <v/>
      </c>
      <c r="F901" s="317" t="str">
        <f>IF($F$32="","",$F$32)</f>
        <v/>
      </c>
      <c r="G901" s="646"/>
      <c r="H901" s="647"/>
      <c r="I901" s="648"/>
      <c r="J901" s="646"/>
      <c r="K901" s="647"/>
      <c r="L901" s="647"/>
      <c r="M901" s="648"/>
      <c r="N901" s="122"/>
      <c r="X901" s="159"/>
      <c r="AB901" s="46" t="str">
        <f>IF(AD892="","",IF(AK901&gt;0,IF(AK901&lt;=AD892,"X",""),""))</f>
        <v/>
      </c>
      <c r="AC901" s="317" t="str">
        <f>IF($F$32="","",$F$32)</f>
        <v/>
      </c>
      <c r="AD901" s="646"/>
      <c r="AE901" s="647"/>
      <c r="AF901" s="648"/>
      <c r="AG901" s="646"/>
      <c r="AH901" s="647"/>
      <c r="AI901" s="647"/>
      <c r="AJ901" s="648"/>
      <c r="AK901" s="122"/>
    </row>
    <row r="902" spans="4:47" ht="15" customHeight="1" x14ac:dyDescent="0.3">
      <c r="E902" s="46" t="str">
        <f>IF(G892="","",IF(N902&gt;0,IF(N902&lt;=G892,"X",""),""))</f>
        <v/>
      </c>
      <c r="F902" s="317" t="str">
        <f>IF($F$33="","",$F$33)</f>
        <v/>
      </c>
      <c r="G902" s="646"/>
      <c r="H902" s="647"/>
      <c r="I902" s="648"/>
      <c r="J902" s="646"/>
      <c r="K902" s="647"/>
      <c r="L902" s="647"/>
      <c r="M902" s="648"/>
      <c r="N902" s="122"/>
      <c r="X902" s="159"/>
      <c r="AB902" s="46" t="str">
        <f>IF(AD892="","",IF(AK902&gt;0,IF(AK902&lt;=AD892,"X",""),""))</f>
        <v/>
      </c>
      <c r="AC902" s="317" t="str">
        <f>IF($F$33="","",$F$33)</f>
        <v/>
      </c>
      <c r="AD902" s="646"/>
      <c r="AE902" s="647"/>
      <c r="AF902" s="648"/>
      <c r="AG902" s="646"/>
      <c r="AH902" s="647"/>
      <c r="AI902" s="647"/>
      <c r="AJ902" s="648"/>
      <c r="AK902" s="122"/>
    </row>
    <row r="903" spans="4:47" ht="17.25" thickBot="1" x14ac:dyDescent="0.35">
      <c r="D903" s="40"/>
      <c r="E903" s="40"/>
      <c r="F903" s="40"/>
      <c r="G903" s="40"/>
      <c r="H903" s="40"/>
      <c r="I903" s="40"/>
      <c r="J903" s="40"/>
      <c r="K903" s="40"/>
      <c r="L903" s="40"/>
      <c r="M903" s="40"/>
      <c r="N903" s="40"/>
      <c r="X903" s="159"/>
      <c r="AA903" s="40"/>
      <c r="AB903" s="40"/>
      <c r="AC903" s="40"/>
      <c r="AD903" s="40"/>
      <c r="AE903" s="40"/>
      <c r="AF903" s="40"/>
      <c r="AG903" s="40"/>
      <c r="AH903" s="40"/>
      <c r="AI903" s="40"/>
      <c r="AJ903" s="40"/>
      <c r="AK903" s="40"/>
    </row>
    <row r="904" spans="4:47" x14ac:dyDescent="0.3">
      <c r="D904" s="645"/>
      <c r="E904" s="645"/>
      <c r="F904" s="645"/>
      <c r="G904" s="645"/>
      <c r="H904" s="645"/>
      <c r="I904" s="645"/>
      <c r="J904" s="645"/>
      <c r="K904" s="645"/>
      <c r="L904" s="645"/>
      <c r="M904" s="645"/>
      <c r="N904" s="645"/>
      <c r="X904" s="159"/>
      <c r="AA904" s="645"/>
      <c r="AB904" s="645"/>
      <c r="AC904" s="645"/>
      <c r="AD904" s="645"/>
      <c r="AE904" s="645"/>
      <c r="AF904" s="645"/>
      <c r="AG904" s="645"/>
      <c r="AH904" s="645"/>
      <c r="AI904" s="645"/>
      <c r="AJ904" s="645"/>
      <c r="AK904" s="645"/>
    </row>
    <row r="905" spans="4:47" x14ac:dyDescent="0.3">
      <c r="E905" s="35" t="s">
        <v>194</v>
      </c>
      <c r="F905" s="41">
        <f>F891+1</f>
        <v>63</v>
      </c>
      <c r="G905" s="35" t="s">
        <v>195</v>
      </c>
      <c r="H905" s="35"/>
      <c r="I905" s="35"/>
      <c r="J905" s="326" t="s">
        <v>457</v>
      </c>
      <c r="K905" s="324"/>
      <c r="X905" s="159"/>
      <c r="AB905" s="35" t="s">
        <v>194</v>
      </c>
      <c r="AC905" s="41">
        <f>AC891+1</f>
        <v>63</v>
      </c>
      <c r="AD905" s="35" t="s">
        <v>195</v>
      </c>
      <c r="AE905" s="35"/>
      <c r="AF905" s="35"/>
      <c r="AG905" s="326" t="s">
        <v>457</v>
      </c>
      <c r="AH905" s="324"/>
    </row>
    <row r="906" spans="4:47" x14ac:dyDescent="0.3">
      <c r="E906" s="35" t="s">
        <v>196</v>
      </c>
      <c r="F906" s="267"/>
      <c r="G906" s="43" t="str">
        <f>IF(F906=O$4,P$4,IF(F906=O$5,P$5,IF(F906=O$6,P$6,IF(F906=O$7,P$7,IF(F906=O$8,P$8,"")))))</f>
        <v/>
      </c>
      <c r="H906" s="43"/>
      <c r="I906" s="43"/>
      <c r="J906" s="326" t="s">
        <v>458</v>
      </c>
      <c r="K906" s="324"/>
      <c r="L906" s="44"/>
      <c r="M906" s="44"/>
      <c r="N906" s="44"/>
      <c r="O906" s="113">
        <f>IF(F906="",0,1)</f>
        <v>0</v>
      </c>
      <c r="P906" s="113">
        <f>IF(E909="",0,1)</f>
        <v>0</v>
      </c>
      <c r="Q906" s="113">
        <f>IF(E910="",0,1)</f>
        <v>0</v>
      </c>
      <c r="R906" s="113">
        <f>IF(E911="",0,1)</f>
        <v>0</v>
      </c>
      <c r="S906" s="113">
        <f>IF(E912="",0,1)</f>
        <v>0</v>
      </c>
      <c r="T906" s="113">
        <f>IF(E913="",0,1)</f>
        <v>0</v>
      </c>
      <c r="U906" s="113">
        <f>IF(E914="",0,1)</f>
        <v>0</v>
      </c>
      <c r="V906" s="113">
        <f>IF(E915="",0,1)</f>
        <v>0</v>
      </c>
      <c r="W906" s="113">
        <f>IF(E916="",0,1)</f>
        <v>0</v>
      </c>
      <c r="X906" s="159"/>
      <c r="AB906" s="35" t="s">
        <v>196</v>
      </c>
      <c r="AC906" s="267"/>
      <c r="AD906" s="43" t="str">
        <f>IF(AC906=AL$4,AM$4,IF(AC906=AL$5,AM$5,IF(AC906=AL$6,AM$6,IF(AC906=AL$7,AM$7,IF(AC906=AL$8,AM$8,"")))))</f>
        <v/>
      </c>
      <c r="AE906" s="43"/>
      <c r="AF906" s="43"/>
      <c r="AG906" s="326" t="s">
        <v>458</v>
      </c>
      <c r="AH906" s="324"/>
      <c r="AI906" s="44"/>
      <c r="AJ906" s="44"/>
      <c r="AK906" s="44"/>
      <c r="AL906" s="113">
        <f>IF(AC906="",0,1)</f>
        <v>0</v>
      </c>
      <c r="AM906" s="113">
        <f>IF(AB909="",0,1)</f>
        <v>0</v>
      </c>
      <c r="AN906" s="113">
        <f>IF(AB910="",0,1)</f>
        <v>0</v>
      </c>
      <c r="AO906" s="113">
        <f>IF(AB911="",0,1)</f>
        <v>0</v>
      </c>
      <c r="AP906" s="113">
        <f>IF(AB912="",0,1)</f>
        <v>0</v>
      </c>
      <c r="AQ906" s="113">
        <f>IF(AB913="",0,1)</f>
        <v>0</v>
      </c>
      <c r="AR906" s="113">
        <f>IF(AB914="",0,1)</f>
        <v>0</v>
      </c>
      <c r="AS906" s="113">
        <f>IF(AB915="",0,1)</f>
        <v>0</v>
      </c>
      <c r="AT906" s="113">
        <f>IF(AB916="",0,1)</f>
        <v>0</v>
      </c>
      <c r="AU906" s="113">
        <f>IF(AB916="",0,1)</f>
        <v>0</v>
      </c>
    </row>
    <row r="907" spans="4:47" x14ac:dyDescent="0.3">
      <c r="G907" s="82"/>
      <c r="H907" s="82"/>
      <c r="I907" s="82"/>
      <c r="J907" s="82"/>
      <c r="K907" s="82"/>
      <c r="L907" s="82"/>
      <c r="M907" s="82"/>
      <c r="N907" s="82"/>
      <c r="X907" s="159"/>
      <c r="AD907" s="318"/>
      <c r="AE907" s="318"/>
      <c r="AF907" s="318"/>
      <c r="AG907" s="318"/>
      <c r="AH907" s="318"/>
      <c r="AI907" s="318"/>
      <c r="AJ907" s="318"/>
      <c r="AK907" s="318"/>
    </row>
    <row r="908" spans="4:47" x14ac:dyDescent="0.3">
      <c r="F908" s="35" t="s">
        <v>197</v>
      </c>
      <c r="G908" s="35" t="s">
        <v>198</v>
      </c>
      <c r="H908" s="35"/>
      <c r="I908" s="35"/>
      <c r="J908" s="35" t="s">
        <v>199</v>
      </c>
      <c r="K908" s="35"/>
      <c r="L908" s="35"/>
      <c r="M908" s="35"/>
      <c r="N908" s="35" t="s">
        <v>200</v>
      </c>
      <c r="X908" s="159"/>
      <c r="AC908" s="35" t="s">
        <v>197</v>
      </c>
      <c r="AD908" s="35" t="s">
        <v>198</v>
      </c>
      <c r="AE908" s="35"/>
      <c r="AF908" s="35"/>
      <c r="AG908" s="35" t="s">
        <v>199</v>
      </c>
      <c r="AH908" s="35"/>
      <c r="AI908" s="35"/>
      <c r="AJ908" s="35"/>
      <c r="AK908" s="35" t="s">
        <v>200</v>
      </c>
    </row>
    <row r="909" spans="4:47" ht="15" customHeight="1" x14ac:dyDescent="0.3">
      <c r="E909" s="46" t="str">
        <f>IF(G906="","",IF(N909&gt;0,IF(N909&lt;=G906,"X",""),""))</f>
        <v/>
      </c>
      <c r="F909" s="317" t="str">
        <f>IF($F$26="","",$F$26)</f>
        <v>Grocery Stores</v>
      </c>
      <c r="G909" s="646"/>
      <c r="H909" s="647"/>
      <c r="I909" s="648"/>
      <c r="J909" s="646"/>
      <c r="K909" s="647"/>
      <c r="L909" s="647"/>
      <c r="M909" s="648"/>
      <c r="N909" s="122"/>
      <c r="X909" s="159"/>
      <c r="AB909" s="46" t="str">
        <f>IF(AD906="","",IF(AK909&gt;0,IF(AK909&lt;=AD906,"X",""),""))</f>
        <v/>
      </c>
      <c r="AC909" s="317" t="str">
        <f>IF($F$26="","",$F$26)</f>
        <v>Grocery Stores</v>
      </c>
      <c r="AD909" s="646"/>
      <c r="AE909" s="647"/>
      <c r="AF909" s="648"/>
      <c r="AG909" s="646"/>
      <c r="AH909" s="647"/>
      <c r="AI909" s="647"/>
      <c r="AJ909" s="648"/>
      <c r="AK909" s="122"/>
    </row>
    <row r="910" spans="4:47" ht="15" customHeight="1" x14ac:dyDescent="0.3">
      <c r="E910" s="46" t="str">
        <f>IF(G906="","",IF(N910&gt;0,IF(N910&lt;=G906,"X",""),""))</f>
        <v/>
      </c>
      <c r="F910" s="317" t="str">
        <f>IF($F$27="","",$F$27)</f>
        <v>Education</v>
      </c>
      <c r="G910" s="646"/>
      <c r="H910" s="647"/>
      <c r="I910" s="648"/>
      <c r="J910" s="646"/>
      <c r="K910" s="647"/>
      <c r="L910" s="647"/>
      <c r="M910" s="648"/>
      <c r="N910" s="122"/>
      <c r="X910" s="159"/>
      <c r="AB910" s="46" t="str">
        <f>IF(AD906="","",IF(AK910&gt;0,IF(AK910&lt;=AD906,"X",""),""))</f>
        <v/>
      </c>
      <c r="AC910" s="317" t="str">
        <f>IF($F$27="","",$F$27)</f>
        <v>Education</v>
      </c>
      <c r="AD910" s="646"/>
      <c r="AE910" s="647"/>
      <c r="AF910" s="648"/>
      <c r="AG910" s="646"/>
      <c r="AH910" s="647"/>
      <c r="AI910" s="647"/>
      <c r="AJ910" s="648"/>
      <c r="AK910" s="122"/>
    </row>
    <row r="911" spans="4:47" ht="15" customHeight="1" x14ac:dyDescent="0.3">
      <c r="E911" s="46" t="str">
        <f>IF(G906="","",IF(N911&gt;0,IF(N911&lt;=G906,"X",""),""))</f>
        <v/>
      </c>
      <c r="F911" s="317" t="str">
        <f>IF($F$28="","",$F$28)</f>
        <v>Recreation</v>
      </c>
      <c r="G911" s="646"/>
      <c r="H911" s="647"/>
      <c r="I911" s="648"/>
      <c r="J911" s="646"/>
      <c r="K911" s="647"/>
      <c r="L911" s="647"/>
      <c r="M911" s="648"/>
      <c r="N911" s="122"/>
      <c r="X911" s="159"/>
      <c r="AB911" s="46" t="str">
        <f>IF(AD906="","",IF(AK911&gt;0,IF(AK911&lt;=AD906,"X",""),""))</f>
        <v/>
      </c>
      <c r="AC911" s="317" t="str">
        <f>IF($F$28="","",$F$28)</f>
        <v>Recreation</v>
      </c>
      <c r="AD911" s="646"/>
      <c r="AE911" s="647"/>
      <c r="AF911" s="648"/>
      <c r="AG911" s="646"/>
      <c r="AH911" s="647"/>
      <c r="AI911" s="647"/>
      <c r="AJ911" s="648"/>
      <c r="AK911" s="122"/>
    </row>
    <row r="912" spans="4:47" ht="15" customHeight="1" x14ac:dyDescent="0.3">
      <c r="E912" s="46" t="str">
        <f>IF(G906="","",IF(N912&gt;0,IF(N912&lt;=G906,"X",""),""))</f>
        <v/>
      </c>
      <c r="F912" s="317" t="str">
        <f>IF($F$29="","",$F$29)</f>
        <v>Health Services</v>
      </c>
      <c r="G912" s="646"/>
      <c r="H912" s="647"/>
      <c r="I912" s="648"/>
      <c r="J912" s="646"/>
      <c r="K912" s="647"/>
      <c r="L912" s="647"/>
      <c r="M912" s="648"/>
      <c r="N912" s="122"/>
      <c r="X912" s="159"/>
      <c r="AB912" s="46" t="str">
        <f>IF(AD906="","",IF(AK912&gt;0,IF(AK912&lt;=AD906,"X",""),""))</f>
        <v/>
      </c>
      <c r="AC912" s="317" t="str">
        <f>IF($F$29="","",$F$29)</f>
        <v>Health Services</v>
      </c>
      <c r="AD912" s="646"/>
      <c r="AE912" s="647"/>
      <c r="AF912" s="648"/>
      <c r="AG912" s="646"/>
      <c r="AH912" s="647"/>
      <c r="AI912" s="647"/>
      <c r="AJ912" s="648"/>
      <c r="AK912" s="122"/>
    </row>
    <row r="913" spans="4:47" ht="15" customHeight="1" x14ac:dyDescent="0.3">
      <c r="E913" s="46" t="str">
        <f>IF(G906="","",IF(N913&gt;0,IF(N913&lt;=G906,"X",""),""))</f>
        <v/>
      </c>
      <c r="F913" s="317" t="str">
        <f>IF($F$30="","",$F$30)</f>
        <v>Social Services</v>
      </c>
      <c r="G913" s="646"/>
      <c r="H913" s="647"/>
      <c r="I913" s="648"/>
      <c r="J913" s="646"/>
      <c r="K913" s="647"/>
      <c r="L913" s="647"/>
      <c r="M913" s="648"/>
      <c r="N913" s="122"/>
      <c r="X913" s="159"/>
      <c r="AB913" s="46" t="str">
        <f>IF(AD906="","",IF(AK913&gt;0,IF(AK913&lt;=AD906,"X",""),""))</f>
        <v/>
      </c>
      <c r="AC913" s="317" t="str">
        <f>IF($F$30="","",$F$30)</f>
        <v>Social Services</v>
      </c>
      <c r="AD913" s="646"/>
      <c r="AE913" s="647"/>
      <c r="AF913" s="648"/>
      <c r="AG913" s="646"/>
      <c r="AH913" s="647"/>
      <c r="AI913" s="647"/>
      <c r="AJ913" s="648"/>
      <c r="AK913" s="122"/>
    </row>
    <row r="914" spans="4:47" ht="15" customHeight="1" x14ac:dyDescent="0.3">
      <c r="E914" s="46" t="str">
        <f>IF(G906="","",IF(N914&gt;0,IF(N914&lt;=G906,"X",""),""))</f>
        <v/>
      </c>
      <c r="F914" s="317" t="str">
        <f>IF($F$31="","",$F$31)</f>
        <v/>
      </c>
      <c r="G914" s="646"/>
      <c r="H914" s="647"/>
      <c r="I914" s="648"/>
      <c r="J914" s="646"/>
      <c r="K914" s="647"/>
      <c r="L914" s="647"/>
      <c r="M914" s="648"/>
      <c r="N914" s="122"/>
      <c r="X914" s="159"/>
      <c r="AB914" s="46" t="str">
        <f>IF(AD906="","",IF(AK914&gt;0,IF(AK914&lt;=AD906,"X",""),""))</f>
        <v/>
      </c>
      <c r="AC914" s="317" t="str">
        <f>IF($F$31="","",$F$31)</f>
        <v/>
      </c>
      <c r="AD914" s="646"/>
      <c r="AE914" s="647"/>
      <c r="AF914" s="648"/>
      <c r="AG914" s="646"/>
      <c r="AH914" s="647"/>
      <c r="AI914" s="647"/>
      <c r="AJ914" s="648"/>
      <c r="AK914" s="122"/>
    </row>
    <row r="915" spans="4:47" ht="15" customHeight="1" x14ac:dyDescent="0.3">
      <c r="E915" s="46" t="str">
        <f>IF(G906="","",IF(N915&gt;0,IF(N915&lt;=G906,"X",""),""))</f>
        <v/>
      </c>
      <c r="F915" s="317" t="str">
        <f>IF($F$32="","",$F$32)</f>
        <v/>
      </c>
      <c r="G915" s="646"/>
      <c r="H915" s="647"/>
      <c r="I915" s="648"/>
      <c r="J915" s="646"/>
      <c r="K915" s="647"/>
      <c r="L915" s="647"/>
      <c r="M915" s="648"/>
      <c r="N915" s="122"/>
      <c r="X915" s="159"/>
      <c r="AB915" s="46" t="str">
        <f>IF(AD906="","",IF(AK915&gt;0,IF(AK915&lt;=AD906,"X",""),""))</f>
        <v/>
      </c>
      <c r="AC915" s="317" t="str">
        <f>IF($F$32="","",$F$32)</f>
        <v/>
      </c>
      <c r="AD915" s="646"/>
      <c r="AE915" s="647"/>
      <c r="AF915" s="648"/>
      <c r="AG915" s="646"/>
      <c r="AH915" s="647"/>
      <c r="AI915" s="647"/>
      <c r="AJ915" s="648"/>
      <c r="AK915" s="122"/>
    </row>
    <row r="916" spans="4:47" ht="15" customHeight="1" x14ac:dyDescent="0.3">
      <c r="E916" s="46" t="str">
        <f>IF(G906="","",IF(N916&gt;0,IF(N916&lt;=G906,"X",""),""))</f>
        <v/>
      </c>
      <c r="F916" s="317" t="str">
        <f>IF($F$33="","",$F$33)</f>
        <v/>
      </c>
      <c r="G916" s="646"/>
      <c r="H916" s="647"/>
      <c r="I916" s="648"/>
      <c r="J916" s="646"/>
      <c r="K916" s="647"/>
      <c r="L916" s="647"/>
      <c r="M916" s="648"/>
      <c r="N916" s="122"/>
      <c r="X916" s="159"/>
      <c r="AB916" s="46" t="str">
        <f>IF(AD906="","",IF(AK916&gt;0,IF(AK916&lt;=AD906,"X",""),""))</f>
        <v/>
      </c>
      <c r="AC916" s="317" t="str">
        <f>IF($F$33="","",$F$33)</f>
        <v/>
      </c>
      <c r="AD916" s="646"/>
      <c r="AE916" s="647"/>
      <c r="AF916" s="648"/>
      <c r="AG916" s="646"/>
      <c r="AH916" s="647"/>
      <c r="AI916" s="647"/>
      <c r="AJ916" s="648"/>
      <c r="AK916" s="122"/>
    </row>
    <row r="917" spans="4:47" ht="17.25" thickBot="1" x14ac:dyDescent="0.35">
      <c r="D917" s="40"/>
      <c r="E917" s="40"/>
      <c r="F917" s="40"/>
      <c r="G917" s="40"/>
      <c r="H917" s="40"/>
      <c r="I917" s="40"/>
      <c r="J917" s="40"/>
      <c r="K917" s="40"/>
      <c r="L917" s="40"/>
      <c r="M917" s="40"/>
      <c r="N917" s="40"/>
      <c r="X917" s="159"/>
      <c r="AA917" s="40"/>
      <c r="AB917" s="40"/>
      <c r="AC917" s="40"/>
      <c r="AD917" s="40"/>
      <c r="AE917" s="40"/>
      <c r="AF917" s="40"/>
      <c r="AG917" s="40"/>
      <c r="AH917" s="40"/>
      <c r="AI917" s="40"/>
      <c r="AJ917" s="40"/>
      <c r="AK917" s="40"/>
    </row>
    <row r="918" spans="4:47" x14ac:dyDescent="0.3">
      <c r="D918" s="645"/>
      <c r="E918" s="645"/>
      <c r="F918" s="645"/>
      <c r="G918" s="645"/>
      <c r="H918" s="645"/>
      <c r="I918" s="645"/>
      <c r="J918" s="645"/>
      <c r="K918" s="645"/>
      <c r="L918" s="645"/>
      <c r="M918" s="645"/>
      <c r="N918" s="645"/>
      <c r="X918" s="159"/>
      <c r="AA918" s="645"/>
      <c r="AB918" s="645"/>
      <c r="AC918" s="645"/>
      <c r="AD918" s="645"/>
      <c r="AE918" s="645"/>
      <c r="AF918" s="645"/>
      <c r="AG918" s="645"/>
      <c r="AH918" s="645"/>
      <c r="AI918" s="645"/>
      <c r="AJ918" s="645"/>
      <c r="AK918" s="645"/>
    </row>
    <row r="919" spans="4:47" x14ac:dyDescent="0.3">
      <c r="E919" s="35" t="s">
        <v>194</v>
      </c>
      <c r="F919" s="41">
        <f>F905+1</f>
        <v>64</v>
      </c>
      <c r="G919" s="35" t="s">
        <v>195</v>
      </c>
      <c r="H919" s="35"/>
      <c r="I919" s="35"/>
      <c r="J919" s="326" t="s">
        <v>457</v>
      </c>
      <c r="K919" s="324"/>
      <c r="X919" s="159"/>
      <c r="AB919" s="35" t="s">
        <v>194</v>
      </c>
      <c r="AC919" s="41">
        <f>AC905+1</f>
        <v>64</v>
      </c>
      <c r="AD919" s="35" t="s">
        <v>195</v>
      </c>
      <c r="AE919" s="35"/>
      <c r="AF919" s="35"/>
      <c r="AG919" s="326" t="s">
        <v>457</v>
      </c>
      <c r="AH919" s="324"/>
    </row>
    <row r="920" spans="4:47" x14ac:dyDescent="0.3">
      <c r="E920" s="35" t="s">
        <v>196</v>
      </c>
      <c r="F920" s="267"/>
      <c r="G920" s="43" t="str">
        <f>IF(F920=O$4,P$4,IF(F920=O$5,P$5,IF(F920=O$6,P$6,IF(F920=O$7,P$7,IF(F920=O$8,P$8,"")))))</f>
        <v/>
      </c>
      <c r="H920" s="43"/>
      <c r="I920" s="43"/>
      <c r="J920" s="326" t="s">
        <v>458</v>
      </c>
      <c r="K920" s="324"/>
      <c r="L920" s="44"/>
      <c r="M920" s="44"/>
      <c r="N920" s="44"/>
      <c r="O920" s="113">
        <f>IF(F920="",0,1)</f>
        <v>0</v>
      </c>
      <c r="P920" s="113">
        <f>IF(E923="",0,1)</f>
        <v>0</v>
      </c>
      <c r="Q920" s="113">
        <f>IF(E924="",0,1)</f>
        <v>0</v>
      </c>
      <c r="R920" s="113">
        <f>IF(E925="",0,1)</f>
        <v>0</v>
      </c>
      <c r="S920" s="113">
        <f>IF(E926="",0,1)</f>
        <v>0</v>
      </c>
      <c r="T920" s="113">
        <f>IF(E927="",0,1)</f>
        <v>0</v>
      </c>
      <c r="U920" s="113">
        <f>IF(E928="",0,1)</f>
        <v>0</v>
      </c>
      <c r="V920" s="113">
        <f>IF(E929="",0,1)</f>
        <v>0</v>
      </c>
      <c r="W920" s="113">
        <f>IF(E930="",0,1)</f>
        <v>0</v>
      </c>
      <c r="X920" s="159"/>
      <c r="AB920" s="35" t="s">
        <v>196</v>
      </c>
      <c r="AC920" s="267"/>
      <c r="AD920" s="43" t="str">
        <f>IF(AC920=AL$4,AM$4,IF(AC920=AL$5,AM$5,IF(AC920=AL$6,AM$6,IF(AC920=AL$7,AM$7,IF(AC920=AL$8,AM$8,"")))))</f>
        <v/>
      </c>
      <c r="AE920" s="43"/>
      <c r="AF920" s="43"/>
      <c r="AG920" s="326" t="s">
        <v>458</v>
      </c>
      <c r="AH920" s="324"/>
      <c r="AI920" s="44"/>
      <c r="AJ920" s="44"/>
      <c r="AK920" s="44"/>
      <c r="AL920" s="113">
        <f>IF(AC920="",0,1)</f>
        <v>0</v>
      </c>
      <c r="AM920" s="113">
        <f>IF(AB923="",0,1)</f>
        <v>0</v>
      </c>
      <c r="AN920" s="113">
        <f>IF(AB924="",0,1)</f>
        <v>0</v>
      </c>
      <c r="AO920" s="113">
        <f>IF(AB925="",0,1)</f>
        <v>0</v>
      </c>
      <c r="AP920" s="113">
        <f>IF(AB926="",0,1)</f>
        <v>0</v>
      </c>
      <c r="AQ920" s="113">
        <f>IF(AB927="",0,1)</f>
        <v>0</v>
      </c>
      <c r="AR920" s="113">
        <f>IF(AB928="",0,1)</f>
        <v>0</v>
      </c>
      <c r="AS920" s="113">
        <f>IF(AB929="",0,1)</f>
        <v>0</v>
      </c>
      <c r="AT920" s="113">
        <f>IF(AB930="",0,1)</f>
        <v>0</v>
      </c>
      <c r="AU920" s="113">
        <f>IF(AB930="",0,1)</f>
        <v>0</v>
      </c>
    </row>
    <row r="921" spans="4:47" x14ac:dyDescent="0.3">
      <c r="G921" s="82"/>
      <c r="H921" s="82"/>
      <c r="I921" s="82"/>
      <c r="J921" s="82"/>
      <c r="K921" s="82"/>
      <c r="L921" s="82"/>
      <c r="M921" s="82"/>
      <c r="N921" s="82"/>
      <c r="X921" s="159"/>
      <c r="AD921" s="318"/>
      <c r="AE921" s="318"/>
      <c r="AF921" s="318"/>
      <c r="AG921" s="318"/>
      <c r="AH921" s="318"/>
      <c r="AI921" s="318"/>
      <c r="AJ921" s="318"/>
      <c r="AK921" s="318"/>
    </row>
    <row r="922" spans="4:47" x14ac:dyDescent="0.3">
      <c r="F922" s="35" t="s">
        <v>197</v>
      </c>
      <c r="G922" s="35" t="s">
        <v>198</v>
      </c>
      <c r="H922" s="35"/>
      <c r="I922" s="35"/>
      <c r="J922" s="35" t="s">
        <v>199</v>
      </c>
      <c r="K922" s="35"/>
      <c r="L922" s="35"/>
      <c r="M922" s="35"/>
      <c r="N922" s="35" t="s">
        <v>200</v>
      </c>
      <c r="X922" s="159"/>
      <c r="AC922" s="35" t="s">
        <v>197</v>
      </c>
      <c r="AD922" s="35" t="s">
        <v>198</v>
      </c>
      <c r="AE922" s="35"/>
      <c r="AF922" s="35"/>
      <c r="AG922" s="35" t="s">
        <v>199</v>
      </c>
      <c r="AH922" s="35"/>
      <c r="AI922" s="35"/>
      <c r="AJ922" s="35"/>
      <c r="AK922" s="35" t="s">
        <v>200</v>
      </c>
    </row>
    <row r="923" spans="4:47" ht="15" customHeight="1" x14ac:dyDescent="0.3">
      <c r="E923" s="46" t="str">
        <f>IF(G920="","",IF(N923&gt;0,IF(N923&lt;=G920,"X",""),""))</f>
        <v/>
      </c>
      <c r="F923" s="317" t="str">
        <f>IF($F$26="","",$F$26)</f>
        <v>Grocery Stores</v>
      </c>
      <c r="G923" s="646"/>
      <c r="H923" s="647"/>
      <c r="I923" s="648"/>
      <c r="J923" s="646"/>
      <c r="K923" s="647"/>
      <c r="L923" s="647"/>
      <c r="M923" s="648"/>
      <c r="N923" s="122"/>
      <c r="X923" s="159"/>
      <c r="AB923" s="46" t="str">
        <f>IF(AD920="","",IF(AK923&gt;0,IF(AK923&lt;=AD920,"X",""),""))</f>
        <v/>
      </c>
      <c r="AC923" s="317" t="str">
        <f>IF($F$26="","",$F$26)</f>
        <v>Grocery Stores</v>
      </c>
      <c r="AD923" s="646"/>
      <c r="AE923" s="647"/>
      <c r="AF923" s="648"/>
      <c r="AG923" s="646"/>
      <c r="AH923" s="647"/>
      <c r="AI923" s="647"/>
      <c r="AJ923" s="648"/>
      <c r="AK923" s="122"/>
    </row>
    <row r="924" spans="4:47" ht="15" customHeight="1" x14ac:dyDescent="0.3">
      <c r="E924" s="46" t="str">
        <f>IF(G920="","",IF(N924&gt;0,IF(N924&lt;=G920,"X",""),""))</f>
        <v/>
      </c>
      <c r="F924" s="317" t="str">
        <f>IF($F$27="","",$F$27)</f>
        <v>Education</v>
      </c>
      <c r="G924" s="646"/>
      <c r="H924" s="647"/>
      <c r="I924" s="648"/>
      <c r="J924" s="646"/>
      <c r="K924" s="647"/>
      <c r="L924" s="647"/>
      <c r="M924" s="648"/>
      <c r="N924" s="122"/>
      <c r="X924" s="159"/>
      <c r="AB924" s="46" t="str">
        <f>IF(AD920="","",IF(AK924&gt;0,IF(AK924&lt;=AD920,"X",""),""))</f>
        <v/>
      </c>
      <c r="AC924" s="317" t="str">
        <f>IF($F$27="","",$F$27)</f>
        <v>Education</v>
      </c>
      <c r="AD924" s="646"/>
      <c r="AE924" s="647"/>
      <c r="AF924" s="648"/>
      <c r="AG924" s="646"/>
      <c r="AH924" s="647"/>
      <c r="AI924" s="647"/>
      <c r="AJ924" s="648"/>
      <c r="AK924" s="122"/>
    </row>
    <row r="925" spans="4:47" ht="15" customHeight="1" x14ac:dyDescent="0.3">
      <c r="E925" s="46" t="str">
        <f>IF(G920="","",IF(N925&gt;0,IF(N925&lt;=G920,"X",""),""))</f>
        <v/>
      </c>
      <c r="F925" s="317" t="str">
        <f>IF($F$28="","",$F$28)</f>
        <v>Recreation</v>
      </c>
      <c r="G925" s="646"/>
      <c r="H925" s="647"/>
      <c r="I925" s="648"/>
      <c r="J925" s="646"/>
      <c r="K925" s="647"/>
      <c r="L925" s="647"/>
      <c r="M925" s="648"/>
      <c r="N925" s="122"/>
      <c r="X925" s="159"/>
      <c r="AB925" s="46" t="str">
        <f>IF(AD920="","",IF(AK925&gt;0,IF(AK925&lt;=AD920,"X",""),""))</f>
        <v/>
      </c>
      <c r="AC925" s="317" t="str">
        <f>IF($F$28="","",$F$28)</f>
        <v>Recreation</v>
      </c>
      <c r="AD925" s="646"/>
      <c r="AE925" s="647"/>
      <c r="AF925" s="648"/>
      <c r="AG925" s="646"/>
      <c r="AH925" s="647"/>
      <c r="AI925" s="647"/>
      <c r="AJ925" s="648"/>
      <c r="AK925" s="122"/>
    </row>
    <row r="926" spans="4:47" ht="15" customHeight="1" x14ac:dyDescent="0.3">
      <c r="E926" s="46" t="str">
        <f>IF(G920="","",IF(N926&gt;0,IF(N926&lt;=G920,"X",""),""))</f>
        <v/>
      </c>
      <c r="F926" s="317" t="str">
        <f>IF($F$29="","",$F$29)</f>
        <v>Health Services</v>
      </c>
      <c r="G926" s="646"/>
      <c r="H926" s="647"/>
      <c r="I926" s="648"/>
      <c r="J926" s="646"/>
      <c r="K926" s="647"/>
      <c r="L926" s="647"/>
      <c r="M926" s="648"/>
      <c r="N926" s="122"/>
      <c r="X926" s="159"/>
      <c r="AB926" s="46" t="str">
        <f>IF(AD920="","",IF(AK926&gt;0,IF(AK926&lt;=AD920,"X",""),""))</f>
        <v/>
      </c>
      <c r="AC926" s="317" t="str">
        <f>IF($F$29="","",$F$29)</f>
        <v>Health Services</v>
      </c>
      <c r="AD926" s="646"/>
      <c r="AE926" s="647"/>
      <c r="AF926" s="648"/>
      <c r="AG926" s="646"/>
      <c r="AH926" s="647"/>
      <c r="AI926" s="647"/>
      <c r="AJ926" s="648"/>
      <c r="AK926" s="122"/>
    </row>
    <row r="927" spans="4:47" ht="15" customHeight="1" x14ac:dyDescent="0.3">
      <c r="E927" s="46" t="str">
        <f>IF(G920="","",IF(N927&gt;0,IF(N927&lt;=G920,"X",""),""))</f>
        <v/>
      </c>
      <c r="F927" s="317" t="str">
        <f>IF($F$30="","",$F$30)</f>
        <v>Social Services</v>
      </c>
      <c r="G927" s="646"/>
      <c r="H927" s="647"/>
      <c r="I927" s="648"/>
      <c r="J927" s="646"/>
      <c r="K927" s="647"/>
      <c r="L927" s="647"/>
      <c r="M927" s="648"/>
      <c r="N927" s="122"/>
      <c r="X927" s="159"/>
      <c r="AB927" s="46" t="str">
        <f>IF(AD920="","",IF(AK927&gt;0,IF(AK927&lt;=AD920,"X",""),""))</f>
        <v/>
      </c>
      <c r="AC927" s="317" t="str">
        <f>IF($F$30="","",$F$30)</f>
        <v>Social Services</v>
      </c>
      <c r="AD927" s="646"/>
      <c r="AE927" s="647"/>
      <c r="AF927" s="648"/>
      <c r="AG927" s="646"/>
      <c r="AH927" s="647"/>
      <c r="AI927" s="647"/>
      <c r="AJ927" s="648"/>
      <c r="AK927" s="122"/>
    </row>
    <row r="928" spans="4:47" ht="15" customHeight="1" x14ac:dyDescent="0.3">
      <c r="E928" s="46" t="str">
        <f>IF(G920="","",IF(N928&gt;0,IF(N928&lt;=G920,"X",""),""))</f>
        <v/>
      </c>
      <c r="F928" s="317" t="str">
        <f>IF($F$31="","",$F$31)</f>
        <v/>
      </c>
      <c r="G928" s="646"/>
      <c r="H928" s="647"/>
      <c r="I928" s="648"/>
      <c r="J928" s="646"/>
      <c r="K928" s="647"/>
      <c r="L928" s="647"/>
      <c r="M928" s="648"/>
      <c r="N928" s="122"/>
      <c r="X928" s="159"/>
      <c r="AB928" s="46" t="str">
        <f>IF(AD920="","",IF(AK928&gt;0,IF(AK928&lt;=AD920,"X",""),""))</f>
        <v/>
      </c>
      <c r="AC928" s="317" t="str">
        <f>IF($F$31="","",$F$31)</f>
        <v/>
      </c>
      <c r="AD928" s="646"/>
      <c r="AE928" s="647"/>
      <c r="AF928" s="648"/>
      <c r="AG928" s="646"/>
      <c r="AH928" s="647"/>
      <c r="AI928" s="647"/>
      <c r="AJ928" s="648"/>
      <c r="AK928" s="122"/>
    </row>
    <row r="929" spans="4:47" ht="15" customHeight="1" x14ac:dyDescent="0.3">
      <c r="E929" s="46" t="str">
        <f>IF(G920="","",IF(N929&gt;0,IF(N929&lt;=G920,"X",""),""))</f>
        <v/>
      </c>
      <c r="F929" s="317" t="str">
        <f>IF($F$32="","",$F$32)</f>
        <v/>
      </c>
      <c r="G929" s="646"/>
      <c r="H929" s="647"/>
      <c r="I929" s="648"/>
      <c r="J929" s="646"/>
      <c r="K929" s="647"/>
      <c r="L929" s="647"/>
      <c r="M929" s="648"/>
      <c r="N929" s="122"/>
      <c r="X929" s="159"/>
      <c r="AB929" s="46" t="str">
        <f>IF(AD920="","",IF(AK929&gt;0,IF(AK929&lt;=AD920,"X",""),""))</f>
        <v/>
      </c>
      <c r="AC929" s="317" t="str">
        <f>IF($F$32="","",$F$32)</f>
        <v/>
      </c>
      <c r="AD929" s="646"/>
      <c r="AE929" s="647"/>
      <c r="AF929" s="648"/>
      <c r="AG929" s="646"/>
      <c r="AH929" s="647"/>
      <c r="AI929" s="647"/>
      <c r="AJ929" s="648"/>
      <c r="AK929" s="122"/>
    </row>
    <row r="930" spans="4:47" ht="15" customHeight="1" x14ac:dyDescent="0.3">
      <c r="E930" s="46" t="str">
        <f>IF(G920="","",IF(N930&gt;0,IF(N930&lt;=G920,"X",""),""))</f>
        <v/>
      </c>
      <c r="F930" s="317" t="str">
        <f>IF($F$33="","",$F$33)</f>
        <v/>
      </c>
      <c r="G930" s="646"/>
      <c r="H930" s="647"/>
      <c r="I930" s="648"/>
      <c r="J930" s="646"/>
      <c r="K930" s="647"/>
      <c r="L930" s="647"/>
      <c r="M930" s="648"/>
      <c r="N930" s="122"/>
      <c r="X930" s="159"/>
      <c r="AB930" s="46" t="str">
        <f>IF(AD920="","",IF(AK930&gt;0,IF(AK930&lt;=AD920,"X",""),""))</f>
        <v/>
      </c>
      <c r="AC930" s="317" t="str">
        <f>IF($F$33="","",$F$33)</f>
        <v/>
      </c>
      <c r="AD930" s="646"/>
      <c r="AE930" s="647"/>
      <c r="AF930" s="648"/>
      <c r="AG930" s="646"/>
      <c r="AH930" s="647"/>
      <c r="AI930" s="647"/>
      <c r="AJ930" s="648"/>
      <c r="AK930" s="122"/>
    </row>
    <row r="931" spans="4:47" ht="17.25" thickBot="1" x14ac:dyDescent="0.35">
      <c r="D931" s="40"/>
      <c r="E931" s="40"/>
      <c r="F931" s="40"/>
      <c r="G931" s="40"/>
      <c r="H931" s="40"/>
      <c r="I931" s="40"/>
      <c r="J931" s="40"/>
      <c r="K931" s="40"/>
      <c r="L931" s="40"/>
      <c r="M931" s="40"/>
      <c r="N931" s="40"/>
      <c r="X931" s="159"/>
      <c r="AA931" s="40"/>
      <c r="AB931" s="40"/>
      <c r="AC931" s="40"/>
      <c r="AD931" s="40"/>
      <c r="AE931" s="40"/>
      <c r="AF931" s="40"/>
      <c r="AG931" s="40"/>
      <c r="AH931" s="40"/>
      <c r="AI931" s="40"/>
      <c r="AJ931" s="40"/>
      <c r="AK931" s="40"/>
    </row>
    <row r="932" spans="4:47" x14ac:dyDescent="0.3">
      <c r="D932" s="645"/>
      <c r="E932" s="645"/>
      <c r="F932" s="645"/>
      <c r="G932" s="645"/>
      <c r="H932" s="645"/>
      <c r="I932" s="645"/>
      <c r="J932" s="645"/>
      <c r="K932" s="645"/>
      <c r="L932" s="645"/>
      <c r="M932" s="645"/>
      <c r="N932" s="645"/>
      <c r="X932" s="159"/>
      <c r="AA932" s="645"/>
      <c r="AB932" s="645"/>
      <c r="AC932" s="645"/>
      <c r="AD932" s="645"/>
      <c r="AE932" s="645"/>
      <c r="AF932" s="645"/>
      <c r="AG932" s="645"/>
      <c r="AH932" s="645"/>
      <c r="AI932" s="645"/>
      <c r="AJ932" s="645"/>
      <c r="AK932" s="645"/>
    </row>
    <row r="933" spans="4:47" x14ac:dyDescent="0.3">
      <c r="E933" s="35" t="s">
        <v>194</v>
      </c>
      <c r="F933" s="41">
        <f>F919+1</f>
        <v>65</v>
      </c>
      <c r="G933" s="35" t="s">
        <v>195</v>
      </c>
      <c r="H933" s="35"/>
      <c r="I933" s="35"/>
      <c r="J933" s="326" t="s">
        <v>457</v>
      </c>
      <c r="K933" s="324"/>
      <c r="X933" s="159"/>
      <c r="AB933" s="35" t="s">
        <v>194</v>
      </c>
      <c r="AC933" s="41">
        <f>AC919+1</f>
        <v>65</v>
      </c>
      <c r="AD933" s="35" t="s">
        <v>195</v>
      </c>
      <c r="AE933" s="35"/>
      <c r="AF933" s="35"/>
      <c r="AG933" s="326" t="s">
        <v>457</v>
      </c>
      <c r="AH933" s="324"/>
    </row>
    <row r="934" spans="4:47" x14ac:dyDescent="0.3">
      <c r="E934" s="35" t="s">
        <v>196</v>
      </c>
      <c r="F934" s="267"/>
      <c r="G934" s="43" t="str">
        <f>IF(F934=O$4,P$4,IF(F934=O$5,P$5,IF(F934=O$6,P$6,IF(F934=O$7,P$7,IF(F934=O$8,P$8,"")))))</f>
        <v/>
      </c>
      <c r="H934" s="43"/>
      <c r="I934" s="43"/>
      <c r="J934" s="326" t="s">
        <v>458</v>
      </c>
      <c r="K934" s="324"/>
      <c r="L934" s="44"/>
      <c r="M934" s="44"/>
      <c r="N934" s="44"/>
      <c r="O934" s="113">
        <f>IF(F934="",0,1)</f>
        <v>0</v>
      </c>
      <c r="P934" s="113">
        <f>IF(E937="",0,1)</f>
        <v>0</v>
      </c>
      <c r="Q934" s="113">
        <f>IF(E938="",0,1)</f>
        <v>0</v>
      </c>
      <c r="R934" s="113">
        <f>IF(E939="",0,1)</f>
        <v>0</v>
      </c>
      <c r="S934" s="113">
        <f>IF(E940="",0,1)</f>
        <v>0</v>
      </c>
      <c r="T934" s="113">
        <f>IF(E941="",0,1)</f>
        <v>0</v>
      </c>
      <c r="U934" s="113">
        <f>IF(E942="",0,1)</f>
        <v>0</v>
      </c>
      <c r="V934" s="113">
        <f>IF(E943="",0,1)</f>
        <v>0</v>
      </c>
      <c r="W934" s="113">
        <f>IF(E944="",0,1)</f>
        <v>0</v>
      </c>
      <c r="X934" s="159"/>
      <c r="AB934" s="35" t="s">
        <v>196</v>
      </c>
      <c r="AC934" s="267"/>
      <c r="AD934" s="43" t="str">
        <f>IF(AC934=AL$4,AM$4,IF(AC934=AL$5,AM$5,IF(AC934=AL$6,AM$6,IF(AC934=AL$7,AM$7,IF(AC934=AL$8,AM$8,"")))))</f>
        <v/>
      </c>
      <c r="AE934" s="43"/>
      <c r="AF934" s="43"/>
      <c r="AG934" s="326" t="s">
        <v>458</v>
      </c>
      <c r="AH934" s="324"/>
      <c r="AI934" s="44"/>
      <c r="AJ934" s="44"/>
      <c r="AK934" s="44"/>
      <c r="AL934" s="113">
        <f>IF(AC934="",0,1)</f>
        <v>0</v>
      </c>
      <c r="AM934" s="113">
        <f>IF(AB937="",0,1)</f>
        <v>0</v>
      </c>
      <c r="AN934" s="113">
        <f>IF(AB938="",0,1)</f>
        <v>0</v>
      </c>
      <c r="AO934" s="113">
        <f>IF(AB939="",0,1)</f>
        <v>0</v>
      </c>
      <c r="AP934" s="113">
        <f>IF(AB940="",0,1)</f>
        <v>0</v>
      </c>
      <c r="AQ934" s="113">
        <f>IF(AB941="",0,1)</f>
        <v>0</v>
      </c>
      <c r="AR934" s="113">
        <f>IF(AB942="",0,1)</f>
        <v>0</v>
      </c>
      <c r="AS934" s="113">
        <f>IF(AB943="",0,1)</f>
        <v>0</v>
      </c>
      <c r="AT934" s="113">
        <f>IF(AB944="",0,1)</f>
        <v>0</v>
      </c>
      <c r="AU934" s="113">
        <f>IF(AB944="",0,1)</f>
        <v>0</v>
      </c>
    </row>
    <row r="935" spans="4:47" x14ac:dyDescent="0.3">
      <c r="G935" s="82"/>
      <c r="H935" s="82"/>
      <c r="I935" s="82"/>
      <c r="J935" s="82"/>
      <c r="K935" s="82"/>
      <c r="L935" s="82"/>
      <c r="M935" s="82"/>
      <c r="N935" s="82"/>
      <c r="X935" s="159"/>
      <c r="AD935" s="318"/>
      <c r="AE935" s="318"/>
      <c r="AF935" s="318"/>
      <c r="AG935" s="318"/>
      <c r="AH935" s="318"/>
      <c r="AI935" s="318"/>
      <c r="AJ935" s="318"/>
      <c r="AK935" s="318"/>
    </row>
    <row r="936" spans="4:47" x14ac:dyDescent="0.3">
      <c r="F936" s="35" t="s">
        <v>197</v>
      </c>
      <c r="G936" s="35" t="s">
        <v>198</v>
      </c>
      <c r="H936" s="35"/>
      <c r="I936" s="35"/>
      <c r="J936" s="35" t="s">
        <v>199</v>
      </c>
      <c r="K936" s="35"/>
      <c r="L936" s="35"/>
      <c r="M936" s="35"/>
      <c r="N936" s="35" t="s">
        <v>200</v>
      </c>
      <c r="X936" s="159"/>
      <c r="AC936" s="35" t="s">
        <v>197</v>
      </c>
      <c r="AD936" s="35" t="s">
        <v>198</v>
      </c>
      <c r="AE936" s="35"/>
      <c r="AF936" s="35"/>
      <c r="AG936" s="35" t="s">
        <v>199</v>
      </c>
      <c r="AH936" s="35"/>
      <c r="AI936" s="35"/>
      <c r="AJ936" s="35"/>
      <c r="AK936" s="35" t="s">
        <v>200</v>
      </c>
    </row>
    <row r="937" spans="4:47" ht="15" customHeight="1" x14ac:dyDescent="0.3">
      <c r="E937" s="46" t="str">
        <f>IF(G934="","",IF(N937&gt;0,IF(N937&lt;=G934,"X",""),""))</f>
        <v/>
      </c>
      <c r="F937" s="317" t="str">
        <f>IF($F$26="","",$F$26)</f>
        <v>Grocery Stores</v>
      </c>
      <c r="G937" s="646"/>
      <c r="H937" s="647"/>
      <c r="I937" s="648"/>
      <c r="J937" s="646"/>
      <c r="K937" s="647"/>
      <c r="L937" s="647"/>
      <c r="M937" s="648"/>
      <c r="N937" s="122"/>
      <c r="X937" s="159"/>
      <c r="AB937" s="46" t="str">
        <f>IF(AD934="","",IF(AK937&gt;0,IF(AK937&lt;=AD934,"X",""),""))</f>
        <v/>
      </c>
      <c r="AC937" s="317" t="str">
        <f>IF($F$26="","",$F$26)</f>
        <v>Grocery Stores</v>
      </c>
      <c r="AD937" s="646"/>
      <c r="AE937" s="647"/>
      <c r="AF937" s="648"/>
      <c r="AG937" s="646"/>
      <c r="AH937" s="647"/>
      <c r="AI937" s="647"/>
      <c r="AJ937" s="648"/>
      <c r="AK937" s="122"/>
    </row>
    <row r="938" spans="4:47" ht="15" customHeight="1" x14ac:dyDescent="0.3">
      <c r="E938" s="46" t="str">
        <f>IF(G934="","",IF(N938&gt;0,IF(N938&lt;=G934,"X",""),""))</f>
        <v/>
      </c>
      <c r="F938" s="317" t="str">
        <f>IF($F$27="","",$F$27)</f>
        <v>Education</v>
      </c>
      <c r="G938" s="646"/>
      <c r="H938" s="647"/>
      <c r="I938" s="648"/>
      <c r="J938" s="646"/>
      <c r="K938" s="647"/>
      <c r="L938" s="647"/>
      <c r="M938" s="648"/>
      <c r="N938" s="122"/>
      <c r="X938" s="159"/>
      <c r="AB938" s="46" t="str">
        <f>IF(AD934="","",IF(AK938&gt;0,IF(AK938&lt;=AD934,"X",""),""))</f>
        <v/>
      </c>
      <c r="AC938" s="317" t="str">
        <f>IF($F$27="","",$F$27)</f>
        <v>Education</v>
      </c>
      <c r="AD938" s="646"/>
      <c r="AE938" s="647"/>
      <c r="AF938" s="648"/>
      <c r="AG938" s="646"/>
      <c r="AH938" s="647"/>
      <c r="AI938" s="647"/>
      <c r="AJ938" s="648"/>
      <c r="AK938" s="122"/>
    </row>
    <row r="939" spans="4:47" ht="15" customHeight="1" x14ac:dyDescent="0.3">
      <c r="E939" s="46" t="str">
        <f>IF(G934="","",IF(N939&gt;0,IF(N939&lt;=G934,"X",""),""))</f>
        <v/>
      </c>
      <c r="F939" s="317" t="str">
        <f>IF($F$28="","",$F$28)</f>
        <v>Recreation</v>
      </c>
      <c r="G939" s="646"/>
      <c r="H939" s="647"/>
      <c r="I939" s="648"/>
      <c r="J939" s="646"/>
      <c r="K939" s="647"/>
      <c r="L939" s="647"/>
      <c r="M939" s="648"/>
      <c r="N939" s="122"/>
      <c r="X939" s="159"/>
      <c r="AB939" s="46" t="str">
        <f>IF(AD934="","",IF(AK939&gt;0,IF(AK939&lt;=AD934,"X",""),""))</f>
        <v/>
      </c>
      <c r="AC939" s="317" t="str">
        <f>IF($F$28="","",$F$28)</f>
        <v>Recreation</v>
      </c>
      <c r="AD939" s="646"/>
      <c r="AE939" s="647"/>
      <c r="AF939" s="648"/>
      <c r="AG939" s="646"/>
      <c r="AH939" s="647"/>
      <c r="AI939" s="647"/>
      <c r="AJ939" s="648"/>
      <c r="AK939" s="122"/>
    </row>
    <row r="940" spans="4:47" ht="15" customHeight="1" x14ac:dyDescent="0.3">
      <c r="E940" s="46" t="str">
        <f>IF(G934="","",IF(N940&gt;0,IF(N940&lt;=G934,"X",""),""))</f>
        <v/>
      </c>
      <c r="F940" s="317" t="str">
        <f>IF($F$29="","",$F$29)</f>
        <v>Health Services</v>
      </c>
      <c r="G940" s="646"/>
      <c r="H940" s="647"/>
      <c r="I940" s="648"/>
      <c r="J940" s="646"/>
      <c r="K940" s="647"/>
      <c r="L940" s="647"/>
      <c r="M940" s="648"/>
      <c r="N940" s="122"/>
      <c r="X940" s="159"/>
      <c r="AB940" s="46" t="str">
        <f>IF(AD934="","",IF(AK940&gt;0,IF(AK940&lt;=AD934,"X",""),""))</f>
        <v/>
      </c>
      <c r="AC940" s="317" t="str">
        <f>IF($F$29="","",$F$29)</f>
        <v>Health Services</v>
      </c>
      <c r="AD940" s="646"/>
      <c r="AE940" s="647"/>
      <c r="AF940" s="648"/>
      <c r="AG940" s="646"/>
      <c r="AH940" s="647"/>
      <c r="AI940" s="647"/>
      <c r="AJ940" s="648"/>
      <c r="AK940" s="122"/>
    </row>
    <row r="941" spans="4:47" ht="15" customHeight="1" x14ac:dyDescent="0.3">
      <c r="E941" s="46" t="str">
        <f>IF(G934="","",IF(N941&gt;0,IF(N941&lt;=G934,"X",""),""))</f>
        <v/>
      </c>
      <c r="F941" s="317" t="str">
        <f>IF($F$30="","",$F$30)</f>
        <v>Social Services</v>
      </c>
      <c r="G941" s="646"/>
      <c r="H941" s="647"/>
      <c r="I941" s="648"/>
      <c r="J941" s="646"/>
      <c r="K941" s="647"/>
      <c r="L941" s="647"/>
      <c r="M941" s="648"/>
      <c r="N941" s="122"/>
      <c r="X941" s="159"/>
      <c r="AB941" s="46" t="str">
        <f>IF(AD934="","",IF(AK941&gt;0,IF(AK941&lt;=AD934,"X",""),""))</f>
        <v/>
      </c>
      <c r="AC941" s="317" t="str">
        <f>IF($F$30="","",$F$30)</f>
        <v>Social Services</v>
      </c>
      <c r="AD941" s="646"/>
      <c r="AE941" s="647"/>
      <c r="AF941" s="648"/>
      <c r="AG941" s="646"/>
      <c r="AH941" s="647"/>
      <c r="AI941" s="647"/>
      <c r="AJ941" s="648"/>
      <c r="AK941" s="122"/>
    </row>
    <row r="942" spans="4:47" ht="15" customHeight="1" x14ac:dyDescent="0.3">
      <c r="E942" s="46" t="str">
        <f>IF(G934="","",IF(N942&gt;0,IF(N942&lt;=G934,"X",""),""))</f>
        <v/>
      </c>
      <c r="F942" s="317" t="str">
        <f>IF($F$31="","",$F$31)</f>
        <v/>
      </c>
      <c r="G942" s="646"/>
      <c r="H942" s="647"/>
      <c r="I942" s="648"/>
      <c r="J942" s="646"/>
      <c r="K942" s="647"/>
      <c r="L942" s="647"/>
      <c r="M942" s="648"/>
      <c r="N942" s="122"/>
      <c r="X942" s="159"/>
      <c r="AB942" s="46" t="str">
        <f>IF(AD934="","",IF(AK942&gt;0,IF(AK942&lt;=AD934,"X",""),""))</f>
        <v/>
      </c>
      <c r="AC942" s="317" t="str">
        <f>IF($F$31="","",$F$31)</f>
        <v/>
      </c>
      <c r="AD942" s="646"/>
      <c r="AE942" s="647"/>
      <c r="AF942" s="648"/>
      <c r="AG942" s="646"/>
      <c r="AH942" s="647"/>
      <c r="AI942" s="647"/>
      <c r="AJ942" s="648"/>
      <c r="AK942" s="122"/>
    </row>
    <row r="943" spans="4:47" ht="15" customHeight="1" x14ac:dyDescent="0.3">
      <c r="E943" s="46" t="str">
        <f>IF(G934="","",IF(N943&gt;0,IF(N943&lt;=G934,"X",""),""))</f>
        <v/>
      </c>
      <c r="F943" s="317" t="str">
        <f>IF($F$32="","",$F$32)</f>
        <v/>
      </c>
      <c r="G943" s="646"/>
      <c r="H943" s="647"/>
      <c r="I943" s="648"/>
      <c r="J943" s="646"/>
      <c r="K943" s="647"/>
      <c r="L943" s="647"/>
      <c r="M943" s="648"/>
      <c r="N943" s="122"/>
      <c r="X943" s="159"/>
      <c r="AB943" s="46" t="str">
        <f>IF(AD934="","",IF(AK943&gt;0,IF(AK943&lt;=AD934,"X",""),""))</f>
        <v/>
      </c>
      <c r="AC943" s="317" t="str">
        <f>IF($F$32="","",$F$32)</f>
        <v/>
      </c>
      <c r="AD943" s="646"/>
      <c r="AE943" s="647"/>
      <c r="AF943" s="648"/>
      <c r="AG943" s="646"/>
      <c r="AH943" s="647"/>
      <c r="AI943" s="647"/>
      <c r="AJ943" s="648"/>
      <c r="AK943" s="122"/>
    </row>
    <row r="944" spans="4:47" ht="15" customHeight="1" x14ac:dyDescent="0.3">
      <c r="E944" s="46" t="str">
        <f>IF(G934="","",IF(N944&gt;0,IF(N944&lt;=G934,"X",""),""))</f>
        <v/>
      </c>
      <c r="F944" s="317" t="str">
        <f>IF($F$33="","",$F$33)</f>
        <v/>
      </c>
      <c r="G944" s="646"/>
      <c r="H944" s="647"/>
      <c r="I944" s="648"/>
      <c r="J944" s="646"/>
      <c r="K944" s="647"/>
      <c r="L944" s="647"/>
      <c r="M944" s="648"/>
      <c r="N944" s="122"/>
      <c r="X944" s="159"/>
      <c r="AB944" s="46" t="str">
        <f>IF(AD934="","",IF(AK944&gt;0,IF(AK944&lt;=AD934,"X",""),""))</f>
        <v/>
      </c>
      <c r="AC944" s="317" t="str">
        <f>IF($F$33="","",$F$33)</f>
        <v/>
      </c>
      <c r="AD944" s="646"/>
      <c r="AE944" s="647"/>
      <c r="AF944" s="648"/>
      <c r="AG944" s="646"/>
      <c r="AH944" s="647"/>
      <c r="AI944" s="647"/>
      <c r="AJ944" s="648"/>
      <c r="AK944" s="122"/>
    </row>
    <row r="945" spans="4:47" ht="17.25" thickBot="1" x14ac:dyDescent="0.35">
      <c r="D945" s="40"/>
      <c r="E945" s="40"/>
      <c r="F945" s="40"/>
      <c r="G945" s="40"/>
      <c r="H945" s="40"/>
      <c r="I945" s="40"/>
      <c r="J945" s="40"/>
      <c r="K945" s="40"/>
      <c r="L945" s="40"/>
      <c r="M945" s="40"/>
      <c r="N945" s="40"/>
      <c r="X945" s="159"/>
      <c r="AA945" s="40"/>
      <c r="AB945" s="40"/>
      <c r="AC945" s="40"/>
      <c r="AD945" s="40"/>
      <c r="AE945" s="40"/>
      <c r="AF945" s="40"/>
      <c r="AG945" s="40"/>
      <c r="AH945" s="40"/>
      <c r="AI945" s="40"/>
      <c r="AJ945" s="40"/>
      <c r="AK945" s="40"/>
    </row>
    <row r="946" spans="4:47" x14ac:dyDescent="0.3">
      <c r="D946" s="645"/>
      <c r="E946" s="645"/>
      <c r="F946" s="645"/>
      <c r="G946" s="645"/>
      <c r="H946" s="645"/>
      <c r="I946" s="645"/>
      <c r="J946" s="645"/>
      <c r="K946" s="645"/>
      <c r="L946" s="645"/>
      <c r="M946" s="645"/>
      <c r="N946" s="645"/>
      <c r="X946" s="159"/>
      <c r="AA946" s="645"/>
      <c r="AB946" s="645"/>
      <c r="AC946" s="645"/>
      <c r="AD946" s="645"/>
      <c r="AE946" s="645"/>
      <c r="AF946" s="645"/>
      <c r="AG946" s="645"/>
      <c r="AH946" s="645"/>
      <c r="AI946" s="645"/>
      <c r="AJ946" s="645"/>
      <c r="AK946" s="645"/>
    </row>
    <row r="947" spans="4:47" x14ac:dyDescent="0.3">
      <c r="E947" s="35" t="s">
        <v>194</v>
      </c>
      <c r="F947" s="41">
        <f>F933+1</f>
        <v>66</v>
      </c>
      <c r="G947" s="35" t="s">
        <v>195</v>
      </c>
      <c r="H947" s="35"/>
      <c r="I947" s="35"/>
      <c r="J947" s="326" t="s">
        <v>457</v>
      </c>
      <c r="K947" s="324"/>
      <c r="X947" s="159"/>
      <c r="AB947" s="35" t="s">
        <v>194</v>
      </c>
      <c r="AC947" s="41">
        <f>AC933+1</f>
        <v>66</v>
      </c>
      <c r="AD947" s="35" t="s">
        <v>195</v>
      </c>
      <c r="AE947" s="35"/>
      <c r="AF947" s="35"/>
      <c r="AG947" s="326" t="s">
        <v>457</v>
      </c>
      <c r="AH947" s="324"/>
    </row>
    <row r="948" spans="4:47" x14ac:dyDescent="0.3">
      <c r="E948" s="35" t="s">
        <v>196</v>
      </c>
      <c r="F948" s="267"/>
      <c r="G948" s="43" t="str">
        <f>IF(F948=O$4,P$4,IF(F948=O$5,P$5,IF(F948=O$6,P$6,IF(F948=O$7,P$7,IF(F948=O$8,P$8,"")))))</f>
        <v/>
      </c>
      <c r="H948" s="43"/>
      <c r="I948" s="43"/>
      <c r="J948" s="326" t="s">
        <v>458</v>
      </c>
      <c r="K948" s="324"/>
      <c r="L948" s="44"/>
      <c r="M948" s="44"/>
      <c r="N948" s="44"/>
      <c r="O948" s="113">
        <f>IF(F948="",0,1)</f>
        <v>0</v>
      </c>
      <c r="P948" s="113">
        <f>IF(E951="",0,1)</f>
        <v>0</v>
      </c>
      <c r="Q948" s="113">
        <f>IF(E952="",0,1)</f>
        <v>0</v>
      </c>
      <c r="R948" s="113">
        <f>IF(E953="",0,1)</f>
        <v>0</v>
      </c>
      <c r="S948" s="113">
        <f>IF(E954="",0,1)</f>
        <v>0</v>
      </c>
      <c r="T948" s="113">
        <f>IF(E955="",0,1)</f>
        <v>0</v>
      </c>
      <c r="U948" s="113">
        <f>IF(E956="",0,1)</f>
        <v>0</v>
      </c>
      <c r="V948" s="113">
        <f>IF(E957="",0,1)</f>
        <v>0</v>
      </c>
      <c r="W948" s="113">
        <f>IF(E958="",0,1)</f>
        <v>0</v>
      </c>
      <c r="X948" s="159"/>
      <c r="AB948" s="35" t="s">
        <v>196</v>
      </c>
      <c r="AC948" s="267"/>
      <c r="AD948" s="43" t="str">
        <f>IF(AC948=AL$4,AM$4,IF(AC948=AL$5,AM$5,IF(AC948=AL$6,AM$6,IF(AC948=AL$7,AM$7,IF(AC948=AL$8,AM$8,"")))))</f>
        <v/>
      </c>
      <c r="AE948" s="43"/>
      <c r="AF948" s="43"/>
      <c r="AG948" s="326" t="s">
        <v>458</v>
      </c>
      <c r="AH948" s="324"/>
      <c r="AI948" s="44"/>
      <c r="AJ948" s="44"/>
      <c r="AK948" s="44"/>
      <c r="AL948" s="113">
        <f>IF(AC948="",0,1)</f>
        <v>0</v>
      </c>
      <c r="AM948" s="113">
        <f>IF(AB951="",0,1)</f>
        <v>0</v>
      </c>
      <c r="AN948" s="113">
        <f>IF(AB952="",0,1)</f>
        <v>0</v>
      </c>
      <c r="AO948" s="113">
        <f>IF(AB953="",0,1)</f>
        <v>0</v>
      </c>
      <c r="AP948" s="113">
        <f>IF(AB954="",0,1)</f>
        <v>0</v>
      </c>
      <c r="AQ948" s="113">
        <f>IF(AB955="",0,1)</f>
        <v>0</v>
      </c>
      <c r="AR948" s="113">
        <f>IF(AB956="",0,1)</f>
        <v>0</v>
      </c>
      <c r="AS948" s="113">
        <f>IF(AB957="",0,1)</f>
        <v>0</v>
      </c>
      <c r="AT948" s="113">
        <f>IF(AB958="",0,1)</f>
        <v>0</v>
      </c>
      <c r="AU948" s="113">
        <f>IF(AB958="",0,1)</f>
        <v>0</v>
      </c>
    </row>
    <row r="949" spans="4:47" x14ac:dyDescent="0.3">
      <c r="G949" s="82"/>
      <c r="H949" s="82"/>
      <c r="I949" s="82"/>
      <c r="J949" s="82"/>
      <c r="K949" s="82"/>
      <c r="L949" s="82"/>
      <c r="M949" s="82"/>
      <c r="N949" s="82"/>
      <c r="X949" s="159"/>
      <c r="AD949" s="318"/>
      <c r="AE949" s="318"/>
      <c r="AF949" s="318"/>
      <c r="AG949" s="318"/>
      <c r="AH949" s="318"/>
      <c r="AI949" s="318"/>
      <c r="AJ949" s="318"/>
      <c r="AK949" s="318"/>
    </row>
    <row r="950" spans="4:47" x14ac:dyDescent="0.3">
      <c r="F950" s="35" t="s">
        <v>197</v>
      </c>
      <c r="G950" s="35" t="s">
        <v>198</v>
      </c>
      <c r="H950" s="35"/>
      <c r="I950" s="35"/>
      <c r="J950" s="35" t="s">
        <v>199</v>
      </c>
      <c r="K950" s="35"/>
      <c r="L950" s="35"/>
      <c r="M950" s="35"/>
      <c r="N950" s="35" t="s">
        <v>200</v>
      </c>
      <c r="X950" s="159"/>
      <c r="AC950" s="35" t="s">
        <v>197</v>
      </c>
      <c r="AD950" s="35" t="s">
        <v>198</v>
      </c>
      <c r="AE950" s="35"/>
      <c r="AF950" s="35"/>
      <c r="AG950" s="35" t="s">
        <v>199</v>
      </c>
      <c r="AH950" s="35"/>
      <c r="AI950" s="35"/>
      <c r="AJ950" s="35"/>
      <c r="AK950" s="35" t="s">
        <v>200</v>
      </c>
    </row>
    <row r="951" spans="4:47" ht="15" customHeight="1" x14ac:dyDescent="0.3">
      <c r="E951" s="46" t="str">
        <f>IF(G948="","",IF(N951&gt;0,IF(N951&lt;=G948,"X",""),""))</f>
        <v/>
      </c>
      <c r="F951" s="317" t="str">
        <f>IF($F$26="","",$F$26)</f>
        <v>Grocery Stores</v>
      </c>
      <c r="G951" s="646"/>
      <c r="H951" s="647"/>
      <c r="I951" s="648"/>
      <c r="J951" s="646"/>
      <c r="K951" s="647"/>
      <c r="L951" s="647"/>
      <c r="M951" s="648"/>
      <c r="N951" s="122"/>
      <c r="X951" s="159"/>
      <c r="AB951" s="46" t="str">
        <f>IF(AD948="","",IF(AK951&gt;0,IF(AK951&lt;=AD948,"X",""),""))</f>
        <v/>
      </c>
      <c r="AC951" s="317" t="str">
        <f>IF($F$26="","",$F$26)</f>
        <v>Grocery Stores</v>
      </c>
      <c r="AD951" s="646"/>
      <c r="AE951" s="647"/>
      <c r="AF951" s="648"/>
      <c r="AG951" s="646"/>
      <c r="AH951" s="647"/>
      <c r="AI951" s="647"/>
      <c r="AJ951" s="648"/>
      <c r="AK951" s="122"/>
    </row>
    <row r="952" spans="4:47" ht="15" customHeight="1" x14ac:dyDescent="0.3">
      <c r="E952" s="46" t="str">
        <f>IF(G948="","",IF(N952&gt;0,IF(N952&lt;=G948,"X",""),""))</f>
        <v/>
      </c>
      <c r="F952" s="317" t="str">
        <f>IF($F$27="","",$F$27)</f>
        <v>Education</v>
      </c>
      <c r="G952" s="646"/>
      <c r="H952" s="647"/>
      <c r="I952" s="648"/>
      <c r="J952" s="646"/>
      <c r="K952" s="647"/>
      <c r="L952" s="647"/>
      <c r="M952" s="648"/>
      <c r="N952" s="122"/>
      <c r="X952" s="159"/>
      <c r="AB952" s="46" t="str">
        <f>IF(AD948="","",IF(AK952&gt;0,IF(AK952&lt;=AD948,"X",""),""))</f>
        <v/>
      </c>
      <c r="AC952" s="317" t="str">
        <f>IF($F$27="","",$F$27)</f>
        <v>Education</v>
      </c>
      <c r="AD952" s="646"/>
      <c r="AE952" s="647"/>
      <c r="AF952" s="648"/>
      <c r="AG952" s="646"/>
      <c r="AH952" s="647"/>
      <c r="AI952" s="647"/>
      <c r="AJ952" s="648"/>
      <c r="AK952" s="122"/>
    </row>
    <row r="953" spans="4:47" ht="15" customHeight="1" x14ac:dyDescent="0.3">
      <c r="E953" s="46" t="str">
        <f>IF(G948="","",IF(N953&gt;0,IF(N953&lt;=G948,"X",""),""))</f>
        <v/>
      </c>
      <c r="F953" s="317" t="str">
        <f>IF($F$28="","",$F$28)</f>
        <v>Recreation</v>
      </c>
      <c r="G953" s="646"/>
      <c r="H953" s="647"/>
      <c r="I953" s="648"/>
      <c r="J953" s="646"/>
      <c r="K953" s="647"/>
      <c r="L953" s="647"/>
      <c r="M953" s="648"/>
      <c r="N953" s="122"/>
      <c r="X953" s="159"/>
      <c r="AB953" s="46" t="str">
        <f>IF(AD948="","",IF(AK953&gt;0,IF(AK953&lt;=AD948,"X",""),""))</f>
        <v/>
      </c>
      <c r="AC953" s="317" t="str">
        <f>IF($F$28="","",$F$28)</f>
        <v>Recreation</v>
      </c>
      <c r="AD953" s="646"/>
      <c r="AE953" s="647"/>
      <c r="AF953" s="648"/>
      <c r="AG953" s="646"/>
      <c r="AH953" s="647"/>
      <c r="AI953" s="647"/>
      <c r="AJ953" s="648"/>
      <c r="AK953" s="122"/>
    </row>
    <row r="954" spans="4:47" ht="15" customHeight="1" x14ac:dyDescent="0.3">
      <c r="E954" s="46" t="str">
        <f>IF(G948="","",IF(N954&gt;0,IF(N954&lt;=G948,"X",""),""))</f>
        <v/>
      </c>
      <c r="F954" s="317" t="str">
        <f>IF($F$29="","",$F$29)</f>
        <v>Health Services</v>
      </c>
      <c r="G954" s="646"/>
      <c r="H954" s="647"/>
      <c r="I954" s="648"/>
      <c r="J954" s="646"/>
      <c r="K954" s="647"/>
      <c r="L954" s="647"/>
      <c r="M954" s="648"/>
      <c r="N954" s="122"/>
      <c r="X954" s="159"/>
      <c r="AB954" s="46" t="str">
        <f>IF(AD948="","",IF(AK954&gt;0,IF(AK954&lt;=AD948,"X",""),""))</f>
        <v/>
      </c>
      <c r="AC954" s="317" t="str">
        <f>IF($F$29="","",$F$29)</f>
        <v>Health Services</v>
      </c>
      <c r="AD954" s="646"/>
      <c r="AE954" s="647"/>
      <c r="AF954" s="648"/>
      <c r="AG954" s="646"/>
      <c r="AH954" s="647"/>
      <c r="AI954" s="647"/>
      <c r="AJ954" s="648"/>
      <c r="AK954" s="122"/>
    </row>
    <row r="955" spans="4:47" ht="15" customHeight="1" x14ac:dyDescent="0.3">
      <c r="E955" s="46" t="str">
        <f>IF(G948="","",IF(N955&gt;0,IF(N955&lt;=G948,"X",""),""))</f>
        <v/>
      </c>
      <c r="F955" s="317" t="str">
        <f>IF($F$30="","",$F$30)</f>
        <v>Social Services</v>
      </c>
      <c r="G955" s="646"/>
      <c r="H955" s="647"/>
      <c r="I955" s="648"/>
      <c r="J955" s="646"/>
      <c r="K955" s="647"/>
      <c r="L955" s="647"/>
      <c r="M955" s="648"/>
      <c r="N955" s="122"/>
      <c r="X955" s="159"/>
      <c r="AB955" s="46" t="str">
        <f>IF(AD948="","",IF(AK955&gt;0,IF(AK955&lt;=AD948,"X",""),""))</f>
        <v/>
      </c>
      <c r="AC955" s="317" t="str">
        <f>IF($F$30="","",$F$30)</f>
        <v>Social Services</v>
      </c>
      <c r="AD955" s="646"/>
      <c r="AE955" s="647"/>
      <c r="AF955" s="648"/>
      <c r="AG955" s="646"/>
      <c r="AH955" s="647"/>
      <c r="AI955" s="647"/>
      <c r="AJ955" s="648"/>
      <c r="AK955" s="122"/>
    </row>
    <row r="956" spans="4:47" ht="15" customHeight="1" x14ac:dyDescent="0.3">
      <c r="E956" s="46" t="str">
        <f>IF(G948="","",IF(N956&gt;0,IF(N956&lt;=G948,"X",""),""))</f>
        <v/>
      </c>
      <c r="F956" s="317" t="str">
        <f>IF($F$31="","",$F$31)</f>
        <v/>
      </c>
      <c r="G956" s="646"/>
      <c r="H956" s="647"/>
      <c r="I956" s="648"/>
      <c r="J956" s="646"/>
      <c r="K956" s="647"/>
      <c r="L956" s="647"/>
      <c r="M956" s="648"/>
      <c r="N956" s="122"/>
      <c r="X956" s="159"/>
      <c r="AB956" s="46" t="str">
        <f>IF(AD948="","",IF(AK956&gt;0,IF(AK956&lt;=AD948,"X",""),""))</f>
        <v/>
      </c>
      <c r="AC956" s="317" t="str">
        <f>IF($F$31="","",$F$31)</f>
        <v/>
      </c>
      <c r="AD956" s="646"/>
      <c r="AE956" s="647"/>
      <c r="AF956" s="648"/>
      <c r="AG956" s="646"/>
      <c r="AH956" s="647"/>
      <c r="AI956" s="647"/>
      <c r="AJ956" s="648"/>
      <c r="AK956" s="122"/>
    </row>
    <row r="957" spans="4:47" ht="15" customHeight="1" x14ac:dyDescent="0.3">
      <c r="E957" s="46" t="str">
        <f>IF(G948="","",IF(N957&gt;0,IF(N957&lt;=G948,"X",""),""))</f>
        <v/>
      </c>
      <c r="F957" s="317" t="str">
        <f>IF($F$32="","",$F$32)</f>
        <v/>
      </c>
      <c r="G957" s="646"/>
      <c r="H957" s="647"/>
      <c r="I957" s="648"/>
      <c r="J957" s="646"/>
      <c r="K957" s="647"/>
      <c r="L957" s="647"/>
      <c r="M957" s="648"/>
      <c r="N957" s="122"/>
      <c r="X957" s="159"/>
      <c r="AB957" s="46" t="str">
        <f>IF(AD948="","",IF(AK957&gt;0,IF(AK957&lt;=AD948,"X",""),""))</f>
        <v/>
      </c>
      <c r="AC957" s="317" t="str">
        <f>IF($F$32="","",$F$32)</f>
        <v/>
      </c>
      <c r="AD957" s="646"/>
      <c r="AE957" s="647"/>
      <c r="AF957" s="648"/>
      <c r="AG957" s="646"/>
      <c r="AH957" s="647"/>
      <c r="AI957" s="647"/>
      <c r="AJ957" s="648"/>
      <c r="AK957" s="122"/>
    </row>
    <row r="958" spans="4:47" ht="15" customHeight="1" x14ac:dyDescent="0.3">
      <c r="E958" s="46" t="str">
        <f>IF(G948="","",IF(N958&gt;0,IF(N958&lt;=G948,"X",""),""))</f>
        <v/>
      </c>
      <c r="F958" s="317" t="str">
        <f>IF($F$33="","",$F$33)</f>
        <v/>
      </c>
      <c r="G958" s="646"/>
      <c r="H958" s="647"/>
      <c r="I958" s="648"/>
      <c r="J958" s="646"/>
      <c r="K958" s="647"/>
      <c r="L958" s="647"/>
      <c r="M958" s="648"/>
      <c r="N958" s="122"/>
      <c r="X958" s="159"/>
      <c r="AB958" s="46" t="str">
        <f>IF(AD948="","",IF(AK958&gt;0,IF(AK958&lt;=AD948,"X",""),""))</f>
        <v/>
      </c>
      <c r="AC958" s="317" t="str">
        <f>IF($F$33="","",$F$33)</f>
        <v/>
      </c>
      <c r="AD958" s="646"/>
      <c r="AE958" s="647"/>
      <c r="AF958" s="648"/>
      <c r="AG958" s="646"/>
      <c r="AH958" s="647"/>
      <c r="AI958" s="647"/>
      <c r="AJ958" s="648"/>
      <c r="AK958" s="122"/>
    </row>
    <row r="959" spans="4:47" ht="17.25" thickBot="1" x14ac:dyDescent="0.35">
      <c r="D959" s="40"/>
      <c r="E959" s="40"/>
      <c r="F959" s="40"/>
      <c r="G959" s="40"/>
      <c r="H959" s="40"/>
      <c r="I959" s="40"/>
      <c r="J959" s="40"/>
      <c r="K959" s="40"/>
      <c r="L959" s="40"/>
      <c r="M959" s="40"/>
      <c r="N959" s="40"/>
      <c r="X959" s="159"/>
      <c r="AA959" s="40"/>
      <c r="AB959" s="40"/>
      <c r="AC959" s="40"/>
      <c r="AD959" s="40"/>
      <c r="AE959" s="40"/>
      <c r="AF959" s="40"/>
      <c r="AG959" s="40"/>
      <c r="AH959" s="40"/>
      <c r="AI959" s="40"/>
      <c r="AJ959" s="40"/>
      <c r="AK959" s="40"/>
    </row>
    <row r="960" spans="4:47" x14ac:dyDescent="0.3">
      <c r="D960" s="645"/>
      <c r="E960" s="645"/>
      <c r="F960" s="645"/>
      <c r="G960" s="645"/>
      <c r="H960" s="645"/>
      <c r="I960" s="645"/>
      <c r="J960" s="645"/>
      <c r="K960" s="645"/>
      <c r="L960" s="645"/>
      <c r="M960" s="645"/>
      <c r="N960" s="645"/>
      <c r="X960" s="159"/>
      <c r="AA960" s="645"/>
      <c r="AB960" s="645"/>
      <c r="AC960" s="645"/>
      <c r="AD960" s="645"/>
      <c r="AE960" s="645"/>
      <c r="AF960" s="645"/>
      <c r="AG960" s="645"/>
      <c r="AH960" s="645"/>
      <c r="AI960" s="645"/>
      <c r="AJ960" s="645"/>
      <c r="AK960" s="645"/>
    </row>
    <row r="961" spans="4:47" x14ac:dyDescent="0.3">
      <c r="E961" s="35" t="s">
        <v>194</v>
      </c>
      <c r="F961" s="41">
        <f>F947+1</f>
        <v>67</v>
      </c>
      <c r="G961" s="35" t="s">
        <v>195</v>
      </c>
      <c r="H961" s="35"/>
      <c r="I961" s="35"/>
      <c r="J961" s="326" t="s">
        <v>457</v>
      </c>
      <c r="K961" s="324"/>
      <c r="X961" s="159"/>
      <c r="AB961" s="35" t="s">
        <v>194</v>
      </c>
      <c r="AC961" s="41">
        <f>AC947+1</f>
        <v>67</v>
      </c>
      <c r="AD961" s="35" t="s">
        <v>195</v>
      </c>
      <c r="AE961" s="35"/>
      <c r="AF961" s="35"/>
      <c r="AG961" s="326" t="s">
        <v>457</v>
      </c>
      <c r="AH961" s="324"/>
    </row>
    <row r="962" spans="4:47" x14ac:dyDescent="0.3">
      <c r="E962" s="35" t="s">
        <v>196</v>
      </c>
      <c r="F962" s="267"/>
      <c r="G962" s="43" t="str">
        <f>IF(F962=O$4,P$4,IF(F962=O$5,P$5,IF(F962=O$6,P$6,IF(F962=O$7,P$7,IF(F962=O$8,P$8,"")))))</f>
        <v/>
      </c>
      <c r="H962" s="43"/>
      <c r="I962" s="43"/>
      <c r="J962" s="326" t="s">
        <v>458</v>
      </c>
      <c r="K962" s="324"/>
      <c r="L962" s="44"/>
      <c r="M962" s="44"/>
      <c r="N962" s="44"/>
      <c r="O962" s="113">
        <f>IF(F962="",0,1)</f>
        <v>0</v>
      </c>
      <c r="P962" s="113">
        <f>IF(E965="",0,1)</f>
        <v>0</v>
      </c>
      <c r="Q962" s="113">
        <f>IF(E966="",0,1)</f>
        <v>0</v>
      </c>
      <c r="R962" s="113">
        <f>IF(E967="",0,1)</f>
        <v>0</v>
      </c>
      <c r="S962" s="113">
        <f>IF(E968="",0,1)</f>
        <v>0</v>
      </c>
      <c r="T962" s="113">
        <f>IF(E969="",0,1)</f>
        <v>0</v>
      </c>
      <c r="U962" s="113">
        <f>IF(E970="",0,1)</f>
        <v>0</v>
      </c>
      <c r="V962" s="113">
        <f>IF(E971="",0,1)</f>
        <v>0</v>
      </c>
      <c r="W962" s="113">
        <f>IF(E972="",0,1)</f>
        <v>0</v>
      </c>
      <c r="X962" s="159"/>
      <c r="AB962" s="35" t="s">
        <v>196</v>
      </c>
      <c r="AC962" s="267"/>
      <c r="AD962" s="43" t="str">
        <f>IF(AC962=AL$4,AM$4,IF(AC962=AL$5,AM$5,IF(AC962=AL$6,AM$6,IF(AC962=AL$7,AM$7,IF(AC962=AL$8,AM$8,"")))))</f>
        <v/>
      </c>
      <c r="AE962" s="43"/>
      <c r="AF962" s="43"/>
      <c r="AG962" s="326" t="s">
        <v>458</v>
      </c>
      <c r="AH962" s="324"/>
      <c r="AI962" s="44"/>
      <c r="AJ962" s="44"/>
      <c r="AK962" s="44"/>
      <c r="AL962" s="113">
        <f>IF(AC962="",0,1)</f>
        <v>0</v>
      </c>
      <c r="AM962" s="113">
        <f>IF(AB965="",0,1)</f>
        <v>0</v>
      </c>
      <c r="AN962" s="113">
        <f>IF(AB966="",0,1)</f>
        <v>0</v>
      </c>
      <c r="AO962" s="113">
        <f>IF(AB967="",0,1)</f>
        <v>0</v>
      </c>
      <c r="AP962" s="113">
        <f>IF(AB968="",0,1)</f>
        <v>0</v>
      </c>
      <c r="AQ962" s="113">
        <f>IF(AB969="",0,1)</f>
        <v>0</v>
      </c>
      <c r="AR962" s="113">
        <f>IF(AB970="",0,1)</f>
        <v>0</v>
      </c>
      <c r="AS962" s="113">
        <f>IF(AB971="",0,1)</f>
        <v>0</v>
      </c>
      <c r="AT962" s="113">
        <f>IF(AB972="",0,1)</f>
        <v>0</v>
      </c>
      <c r="AU962" s="113">
        <f>IF(AB972="",0,1)</f>
        <v>0</v>
      </c>
    </row>
    <row r="963" spans="4:47" x14ac:dyDescent="0.3">
      <c r="G963" s="82"/>
      <c r="H963" s="82"/>
      <c r="I963" s="82"/>
      <c r="J963" s="82"/>
      <c r="K963" s="82"/>
      <c r="L963" s="82"/>
      <c r="M963" s="82"/>
      <c r="N963" s="82"/>
      <c r="X963" s="159"/>
      <c r="AD963" s="318"/>
      <c r="AE963" s="318"/>
      <c r="AF963" s="318"/>
      <c r="AG963" s="318"/>
      <c r="AH963" s="318"/>
      <c r="AI963" s="318"/>
      <c r="AJ963" s="318"/>
      <c r="AK963" s="318"/>
    </row>
    <row r="964" spans="4:47" x14ac:dyDescent="0.3">
      <c r="F964" s="35" t="s">
        <v>197</v>
      </c>
      <c r="G964" s="35" t="s">
        <v>198</v>
      </c>
      <c r="H964" s="35"/>
      <c r="I964" s="35"/>
      <c r="J964" s="35" t="s">
        <v>199</v>
      </c>
      <c r="K964" s="35"/>
      <c r="L964" s="35"/>
      <c r="M964" s="35"/>
      <c r="N964" s="35" t="s">
        <v>200</v>
      </c>
      <c r="X964" s="159"/>
      <c r="AC964" s="35" t="s">
        <v>197</v>
      </c>
      <c r="AD964" s="35" t="s">
        <v>198</v>
      </c>
      <c r="AE964" s="35"/>
      <c r="AF964" s="35"/>
      <c r="AG964" s="35" t="s">
        <v>199</v>
      </c>
      <c r="AH964" s="35"/>
      <c r="AI964" s="35"/>
      <c r="AJ964" s="35"/>
      <c r="AK964" s="35" t="s">
        <v>200</v>
      </c>
    </row>
    <row r="965" spans="4:47" ht="15" customHeight="1" x14ac:dyDescent="0.3">
      <c r="E965" s="46" t="str">
        <f>IF(G962="","",IF(N965&gt;0,IF(N965&lt;=G962,"X",""),""))</f>
        <v/>
      </c>
      <c r="F965" s="317" t="str">
        <f>IF($F$26="","",$F$26)</f>
        <v>Grocery Stores</v>
      </c>
      <c r="G965" s="646"/>
      <c r="H965" s="647"/>
      <c r="I965" s="648"/>
      <c r="J965" s="646"/>
      <c r="K965" s="647"/>
      <c r="L965" s="647"/>
      <c r="M965" s="648"/>
      <c r="N965" s="122"/>
      <c r="X965" s="159"/>
      <c r="AB965" s="46" t="str">
        <f>IF(AD962="","",IF(AK965&gt;0,IF(AK965&lt;=AD962,"X",""),""))</f>
        <v/>
      </c>
      <c r="AC965" s="317" t="str">
        <f>IF($F$26="","",$F$26)</f>
        <v>Grocery Stores</v>
      </c>
      <c r="AD965" s="646"/>
      <c r="AE965" s="647"/>
      <c r="AF965" s="648"/>
      <c r="AG965" s="646"/>
      <c r="AH965" s="647"/>
      <c r="AI965" s="647"/>
      <c r="AJ965" s="648"/>
      <c r="AK965" s="122"/>
    </row>
    <row r="966" spans="4:47" ht="15" customHeight="1" x14ac:dyDescent="0.3">
      <c r="E966" s="46" t="str">
        <f>IF(G962="","",IF(N966&gt;0,IF(N966&lt;=G962,"X",""),""))</f>
        <v/>
      </c>
      <c r="F966" s="317" t="str">
        <f>IF($F$27="","",$F$27)</f>
        <v>Education</v>
      </c>
      <c r="G966" s="646"/>
      <c r="H966" s="647"/>
      <c r="I966" s="648"/>
      <c r="J966" s="646"/>
      <c r="K966" s="647"/>
      <c r="L966" s="647"/>
      <c r="M966" s="648"/>
      <c r="N966" s="122"/>
      <c r="X966" s="159"/>
      <c r="AB966" s="46" t="str">
        <f>IF(AD962="","",IF(AK966&gt;0,IF(AK966&lt;=AD962,"X",""),""))</f>
        <v/>
      </c>
      <c r="AC966" s="317" t="str">
        <f>IF($F$27="","",$F$27)</f>
        <v>Education</v>
      </c>
      <c r="AD966" s="646"/>
      <c r="AE966" s="647"/>
      <c r="AF966" s="648"/>
      <c r="AG966" s="646"/>
      <c r="AH966" s="647"/>
      <c r="AI966" s="647"/>
      <c r="AJ966" s="648"/>
      <c r="AK966" s="122"/>
    </row>
    <row r="967" spans="4:47" ht="15" customHeight="1" x14ac:dyDescent="0.3">
      <c r="E967" s="46" t="str">
        <f>IF(G962="","",IF(N967&gt;0,IF(N967&lt;=G962,"X",""),""))</f>
        <v/>
      </c>
      <c r="F967" s="317" t="str">
        <f>IF($F$28="","",$F$28)</f>
        <v>Recreation</v>
      </c>
      <c r="G967" s="646"/>
      <c r="H967" s="647"/>
      <c r="I967" s="648"/>
      <c r="J967" s="646"/>
      <c r="K967" s="647"/>
      <c r="L967" s="647"/>
      <c r="M967" s="648"/>
      <c r="N967" s="122"/>
      <c r="X967" s="159"/>
      <c r="AB967" s="46" t="str">
        <f>IF(AD962="","",IF(AK967&gt;0,IF(AK967&lt;=AD962,"X",""),""))</f>
        <v/>
      </c>
      <c r="AC967" s="317" t="str">
        <f>IF($F$28="","",$F$28)</f>
        <v>Recreation</v>
      </c>
      <c r="AD967" s="646"/>
      <c r="AE967" s="647"/>
      <c r="AF967" s="648"/>
      <c r="AG967" s="646"/>
      <c r="AH967" s="647"/>
      <c r="AI967" s="647"/>
      <c r="AJ967" s="648"/>
      <c r="AK967" s="122"/>
    </row>
    <row r="968" spans="4:47" ht="15" customHeight="1" x14ac:dyDescent="0.3">
      <c r="E968" s="46" t="str">
        <f>IF(G962="","",IF(N968&gt;0,IF(N968&lt;=G962,"X",""),""))</f>
        <v/>
      </c>
      <c r="F968" s="317" t="str">
        <f>IF($F$29="","",$F$29)</f>
        <v>Health Services</v>
      </c>
      <c r="G968" s="646"/>
      <c r="H968" s="647"/>
      <c r="I968" s="648"/>
      <c r="J968" s="646"/>
      <c r="K968" s="647"/>
      <c r="L968" s="647"/>
      <c r="M968" s="648"/>
      <c r="N968" s="122"/>
      <c r="X968" s="159"/>
      <c r="AB968" s="46" t="str">
        <f>IF(AD962="","",IF(AK968&gt;0,IF(AK968&lt;=AD962,"X",""),""))</f>
        <v/>
      </c>
      <c r="AC968" s="317" t="str">
        <f>IF($F$29="","",$F$29)</f>
        <v>Health Services</v>
      </c>
      <c r="AD968" s="646"/>
      <c r="AE968" s="647"/>
      <c r="AF968" s="648"/>
      <c r="AG968" s="646"/>
      <c r="AH968" s="647"/>
      <c r="AI968" s="647"/>
      <c r="AJ968" s="648"/>
      <c r="AK968" s="122"/>
    </row>
    <row r="969" spans="4:47" ht="15" customHeight="1" x14ac:dyDescent="0.3">
      <c r="E969" s="46" t="str">
        <f>IF(G962="","",IF(N969&gt;0,IF(N969&lt;=G962,"X",""),""))</f>
        <v/>
      </c>
      <c r="F969" s="317" t="str">
        <f>IF($F$30="","",$F$30)</f>
        <v>Social Services</v>
      </c>
      <c r="G969" s="646"/>
      <c r="H969" s="647"/>
      <c r="I969" s="648"/>
      <c r="J969" s="646"/>
      <c r="K969" s="647"/>
      <c r="L969" s="647"/>
      <c r="M969" s="648"/>
      <c r="N969" s="122"/>
      <c r="X969" s="159"/>
      <c r="AB969" s="46" t="str">
        <f>IF(AD962="","",IF(AK969&gt;0,IF(AK969&lt;=AD962,"X",""),""))</f>
        <v/>
      </c>
      <c r="AC969" s="317" t="str">
        <f>IF($F$30="","",$F$30)</f>
        <v>Social Services</v>
      </c>
      <c r="AD969" s="646"/>
      <c r="AE969" s="647"/>
      <c r="AF969" s="648"/>
      <c r="AG969" s="646"/>
      <c r="AH969" s="647"/>
      <c r="AI969" s="647"/>
      <c r="AJ969" s="648"/>
      <c r="AK969" s="122"/>
    </row>
    <row r="970" spans="4:47" ht="15" customHeight="1" x14ac:dyDescent="0.3">
      <c r="E970" s="46" t="str">
        <f>IF(G962="","",IF(N970&gt;0,IF(N970&lt;=G962,"X",""),""))</f>
        <v/>
      </c>
      <c r="F970" s="317" t="str">
        <f>IF($F$31="","",$F$31)</f>
        <v/>
      </c>
      <c r="G970" s="646"/>
      <c r="H970" s="647"/>
      <c r="I970" s="648"/>
      <c r="J970" s="646"/>
      <c r="K970" s="647"/>
      <c r="L970" s="647"/>
      <c r="M970" s="648"/>
      <c r="N970" s="122"/>
      <c r="X970" s="159"/>
      <c r="AB970" s="46" t="str">
        <f>IF(AD962="","",IF(AK970&gt;0,IF(AK970&lt;=AD962,"X",""),""))</f>
        <v/>
      </c>
      <c r="AC970" s="317" t="str">
        <f>IF($F$31="","",$F$31)</f>
        <v/>
      </c>
      <c r="AD970" s="646"/>
      <c r="AE970" s="647"/>
      <c r="AF970" s="648"/>
      <c r="AG970" s="646"/>
      <c r="AH970" s="647"/>
      <c r="AI970" s="647"/>
      <c r="AJ970" s="648"/>
      <c r="AK970" s="122"/>
    </row>
    <row r="971" spans="4:47" ht="15" customHeight="1" x14ac:dyDescent="0.3">
      <c r="E971" s="46" t="str">
        <f>IF(G962="","",IF(N971&gt;0,IF(N971&lt;=G962,"X",""),""))</f>
        <v/>
      </c>
      <c r="F971" s="317" t="str">
        <f>IF($F$32="","",$F$32)</f>
        <v/>
      </c>
      <c r="G971" s="646"/>
      <c r="H971" s="647"/>
      <c r="I971" s="648"/>
      <c r="J971" s="646"/>
      <c r="K971" s="647"/>
      <c r="L971" s="647"/>
      <c r="M971" s="648"/>
      <c r="N971" s="122"/>
      <c r="X971" s="159"/>
      <c r="AB971" s="46" t="str">
        <f>IF(AD962="","",IF(AK971&gt;0,IF(AK971&lt;=AD962,"X",""),""))</f>
        <v/>
      </c>
      <c r="AC971" s="317" t="str">
        <f>IF($F$32="","",$F$32)</f>
        <v/>
      </c>
      <c r="AD971" s="646"/>
      <c r="AE971" s="647"/>
      <c r="AF971" s="648"/>
      <c r="AG971" s="646"/>
      <c r="AH971" s="647"/>
      <c r="AI971" s="647"/>
      <c r="AJ971" s="648"/>
      <c r="AK971" s="122"/>
    </row>
    <row r="972" spans="4:47" ht="15" customHeight="1" x14ac:dyDescent="0.3">
      <c r="E972" s="46" t="str">
        <f>IF(G962="","",IF(N972&gt;0,IF(N972&lt;=G962,"X",""),""))</f>
        <v/>
      </c>
      <c r="F972" s="317" t="str">
        <f>IF($F$33="","",$F$33)</f>
        <v/>
      </c>
      <c r="G972" s="646"/>
      <c r="H972" s="647"/>
      <c r="I972" s="648"/>
      <c r="J972" s="646"/>
      <c r="K972" s="647"/>
      <c r="L972" s="647"/>
      <c r="M972" s="648"/>
      <c r="N972" s="122"/>
      <c r="X972" s="159"/>
      <c r="AB972" s="46" t="str">
        <f>IF(AD962="","",IF(AK972&gt;0,IF(AK972&lt;=AD962,"X",""),""))</f>
        <v/>
      </c>
      <c r="AC972" s="317" t="str">
        <f>IF($F$33="","",$F$33)</f>
        <v/>
      </c>
      <c r="AD972" s="646"/>
      <c r="AE972" s="647"/>
      <c r="AF972" s="648"/>
      <c r="AG972" s="646"/>
      <c r="AH972" s="647"/>
      <c r="AI972" s="647"/>
      <c r="AJ972" s="648"/>
      <c r="AK972" s="122"/>
    </row>
    <row r="973" spans="4:47" ht="17.25" thickBot="1" x14ac:dyDescent="0.35">
      <c r="D973" s="40"/>
      <c r="E973" s="40"/>
      <c r="F973" s="40"/>
      <c r="G973" s="40"/>
      <c r="H973" s="40"/>
      <c r="I973" s="40"/>
      <c r="J973" s="40"/>
      <c r="K973" s="40"/>
      <c r="L973" s="40"/>
      <c r="M973" s="40"/>
      <c r="N973" s="40"/>
      <c r="X973" s="159"/>
      <c r="AA973" s="40"/>
      <c r="AB973" s="40"/>
      <c r="AC973" s="40"/>
      <c r="AD973" s="40"/>
      <c r="AE973" s="40"/>
      <c r="AF973" s="40"/>
      <c r="AG973" s="40"/>
      <c r="AH973" s="40"/>
      <c r="AI973" s="40"/>
      <c r="AJ973" s="40"/>
      <c r="AK973" s="40"/>
    </row>
    <row r="974" spans="4:47" x14ac:dyDescent="0.3">
      <c r="D974" s="645"/>
      <c r="E974" s="645"/>
      <c r="F974" s="645"/>
      <c r="G974" s="645"/>
      <c r="H974" s="645"/>
      <c r="I974" s="645"/>
      <c r="J974" s="645"/>
      <c r="K974" s="645"/>
      <c r="L974" s="645"/>
      <c r="M974" s="645"/>
      <c r="N974" s="645"/>
      <c r="X974" s="159"/>
      <c r="AA974" s="645"/>
      <c r="AB974" s="645"/>
      <c r="AC974" s="645"/>
      <c r="AD974" s="645"/>
      <c r="AE974" s="645"/>
      <c r="AF974" s="645"/>
      <c r="AG974" s="645"/>
      <c r="AH974" s="645"/>
      <c r="AI974" s="645"/>
      <c r="AJ974" s="645"/>
      <c r="AK974" s="645"/>
    </row>
    <row r="975" spans="4:47" x14ac:dyDescent="0.3">
      <c r="E975" s="35" t="s">
        <v>194</v>
      </c>
      <c r="F975" s="41">
        <f>F961+1</f>
        <v>68</v>
      </c>
      <c r="G975" s="35" t="s">
        <v>195</v>
      </c>
      <c r="H975" s="35"/>
      <c r="I975" s="35"/>
      <c r="J975" s="326" t="s">
        <v>457</v>
      </c>
      <c r="K975" s="324"/>
      <c r="X975" s="159"/>
      <c r="AB975" s="35" t="s">
        <v>194</v>
      </c>
      <c r="AC975" s="41">
        <f>AC961+1</f>
        <v>68</v>
      </c>
      <c r="AD975" s="35" t="s">
        <v>195</v>
      </c>
      <c r="AE975" s="35"/>
      <c r="AF975" s="35"/>
      <c r="AG975" s="326" t="s">
        <v>457</v>
      </c>
      <c r="AH975" s="324"/>
    </row>
    <row r="976" spans="4:47" x14ac:dyDescent="0.3">
      <c r="E976" s="35" t="s">
        <v>196</v>
      </c>
      <c r="F976" s="267"/>
      <c r="G976" s="43" t="str">
        <f>IF(F976=O$4,P$4,IF(F976=O$5,P$5,IF(F976=O$6,P$6,IF(F976=O$7,P$7,IF(F976=O$8,P$8,"")))))</f>
        <v/>
      </c>
      <c r="H976" s="43"/>
      <c r="I976" s="43"/>
      <c r="J976" s="326" t="s">
        <v>458</v>
      </c>
      <c r="K976" s="324"/>
      <c r="L976" s="44"/>
      <c r="M976" s="44"/>
      <c r="N976" s="44"/>
      <c r="O976" s="113">
        <f>IF(F976="",0,1)</f>
        <v>0</v>
      </c>
      <c r="P976" s="113">
        <f>IF(E979="",0,1)</f>
        <v>0</v>
      </c>
      <c r="Q976" s="113">
        <f>IF(E980="",0,1)</f>
        <v>0</v>
      </c>
      <c r="R976" s="113">
        <f>IF(E981="",0,1)</f>
        <v>0</v>
      </c>
      <c r="S976" s="113">
        <f>IF(E982="",0,1)</f>
        <v>0</v>
      </c>
      <c r="T976" s="113">
        <f>IF(E983="",0,1)</f>
        <v>0</v>
      </c>
      <c r="U976" s="113">
        <f>IF(E984="",0,1)</f>
        <v>0</v>
      </c>
      <c r="V976" s="113">
        <f>IF(E985="",0,1)</f>
        <v>0</v>
      </c>
      <c r="W976" s="113">
        <f>IF(E986="",0,1)</f>
        <v>0</v>
      </c>
      <c r="X976" s="159"/>
      <c r="AB976" s="35" t="s">
        <v>196</v>
      </c>
      <c r="AC976" s="267"/>
      <c r="AD976" s="43" t="str">
        <f>IF(AC976=AL$4,AM$4,IF(AC976=AL$5,AM$5,IF(AC976=AL$6,AM$6,IF(AC976=AL$7,AM$7,IF(AC976=AL$8,AM$8,"")))))</f>
        <v/>
      </c>
      <c r="AE976" s="43"/>
      <c r="AF976" s="43"/>
      <c r="AG976" s="326" t="s">
        <v>458</v>
      </c>
      <c r="AH976" s="324"/>
      <c r="AI976" s="44"/>
      <c r="AJ976" s="44"/>
      <c r="AK976" s="44"/>
      <c r="AL976" s="113">
        <f>IF(AC976="",0,1)</f>
        <v>0</v>
      </c>
      <c r="AM976" s="113">
        <f>IF(AB979="",0,1)</f>
        <v>0</v>
      </c>
      <c r="AN976" s="113">
        <f>IF(AB980="",0,1)</f>
        <v>0</v>
      </c>
      <c r="AO976" s="113">
        <f>IF(AB981="",0,1)</f>
        <v>0</v>
      </c>
      <c r="AP976" s="113">
        <f>IF(AB982="",0,1)</f>
        <v>0</v>
      </c>
      <c r="AQ976" s="113">
        <f>IF(AB983="",0,1)</f>
        <v>0</v>
      </c>
      <c r="AR976" s="113">
        <f>IF(AB984="",0,1)</f>
        <v>0</v>
      </c>
      <c r="AS976" s="113">
        <f>IF(AB985="",0,1)</f>
        <v>0</v>
      </c>
      <c r="AT976" s="113">
        <f>IF(AB986="",0,1)</f>
        <v>0</v>
      </c>
      <c r="AU976" s="113">
        <f>IF(AB986="",0,1)</f>
        <v>0</v>
      </c>
    </row>
    <row r="977" spans="4:47" x14ac:dyDescent="0.3">
      <c r="G977" s="82"/>
      <c r="H977" s="82"/>
      <c r="I977" s="82"/>
      <c r="J977" s="82"/>
      <c r="K977" s="82"/>
      <c r="L977" s="82"/>
      <c r="M977" s="82"/>
      <c r="N977" s="82"/>
      <c r="X977" s="159"/>
      <c r="AD977" s="318"/>
      <c r="AE977" s="318"/>
      <c r="AF977" s="318"/>
      <c r="AG977" s="318"/>
      <c r="AH977" s="318"/>
      <c r="AI977" s="318"/>
      <c r="AJ977" s="318"/>
      <c r="AK977" s="318"/>
    </row>
    <row r="978" spans="4:47" x14ac:dyDescent="0.3">
      <c r="F978" s="35" t="s">
        <v>197</v>
      </c>
      <c r="G978" s="35" t="s">
        <v>198</v>
      </c>
      <c r="H978" s="35"/>
      <c r="I978" s="35"/>
      <c r="J978" s="35" t="s">
        <v>199</v>
      </c>
      <c r="K978" s="35"/>
      <c r="L978" s="35"/>
      <c r="M978" s="35"/>
      <c r="N978" s="35" t="s">
        <v>200</v>
      </c>
      <c r="X978" s="159"/>
      <c r="AC978" s="35" t="s">
        <v>197</v>
      </c>
      <c r="AD978" s="35" t="s">
        <v>198</v>
      </c>
      <c r="AE978" s="35"/>
      <c r="AF978" s="35"/>
      <c r="AG978" s="35" t="s">
        <v>199</v>
      </c>
      <c r="AH978" s="35"/>
      <c r="AI978" s="35"/>
      <c r="AJ978" s="35"/>
      <c r="AK978" s="35" t="s">
        <v>200</v>
      </c>
    </row>
    <row r="979" spans="4:47" ht="15" customHeight="1" x14ac:dyDescent="0.3">
      <c r="E979" s="46" t="str">
        <f>IF(G976="","",IF(N979&gt;0,IF(N979&lt;=G976,"X",""),""))</f>
        <v/>
      </c>
      <c r="F979" s="317" t="str">
        <f>IF($F$26="","",$F$26)</f>
        <v>Grocery Stores</v>
      </c>
      <c r="G979" s="646"/>
      <c r="H979" s="647"/>
      <c r="I979" s="648"/>
      <c r="J979" s="646"/>
      <c r="K979" s="647"/>
      <c r="L979" s="647"/>
      <c r="M979" s="648"/>
      <c r="N979" s="122"/>
      <c r="X979" s="159"/>
      <c r="AB979" s="46" t="str">
        <f>IF(AD976="","",IF(AK979&gt;0,IF(AK979&lt;=AD976,"X",""),""))</f>
        <v/>
      </c>
      <c r="AC979" s="317" t="str">
        <f>IF($F$26="","",$F$26)</f>
        <v>Grocery Stores</v>
      </c>
      <c r="AD979" s="646"/>
      <c r="AE979" s="647"/>
      <c r="AF979" s="648"/>
      <c r="AG979" s="646"/>
      <c r="AH979" s="647"/>
      <c r="AI979" s="647"/>
      <c r="AJ979" s="648"/>
      <c r="AK979" s="122"/>
    </row>
    <row r="980" spans="4:47" ht="15" customHeight="1" x14ac:dyDescent="0.3">
      <c r="E980" s="46" t="str">
        <f>IF(G976="","",IF(N980&gt;0,IF(N980&lt;=G976,"X",""),""))</f>
        <v/>
      </c>
      <c r="F980" s="317" t="str">
        <f>IF($F$27="","",$F$27)</f>
        <v>Education</v>
      </c>
      <c r="G980" s="646"/>
      <c r="H980" s="647"/>
      <c r="I980" s="648"/>
      <c r="J980" s="646"/>
      <c r="K980" s="647"/>
      <c r="L980" s="647"/>
      <c r="M980" s="648"/>
      <c r="N980" s="122"/>
      <c r="X980" s="159"/>
      <c r="AB980" s="46" t="str">
        <f>IF(AD976="","",IF(AK980&gt;0,IF(AK980&lt;=AD976,"X",""),""))</f>
        <v/>
      </c>
      <c r="AC980" s="317" t="str">
        <f>IF($F$27="","",$F$27)</f>
        <v>Education</v>
      </c>
      <c r="AD980" s="646"/>
      <c r="AE980" s="647"/>
      <c r="AF980" s="648"/>
      <c r="AG980" s="646"/>
      <c r="AH980" s="647"/>
      <c r="AI980" s="647"/>
      <c r="AJ980" s="648"/>
      <c r="AK980" s="122"/>
    </row>
    <row r="981" spans="4:47" ht="15" customHeight="1" x14ac:dyDescent="0.3">
      <c r="E981" s="46" t="str">
        <f>IF(G976="","",IF(N981&gt;0,IF(N981&lt;=G976,"X",""),""))</f>
        <v/>
      </c>
      <c r="F981" s="317" t="str">
        <f>IF($F$28="","",$F$28)</f>
        <v>Recreation</v>
      </c>
      <c r="G981" s="646"/>
      <c r="H981" s="647"/>
      <c r="I981" s="648"/>
      <c r="J981" s="646"/>
      <c r="K981" s="647"/>
      <c r="L981" s="647"/>
      <c r="M981" s="648"/>
      <c r="N981" s="122"/>
      <c r="X981" s="159"/>
      <c r="AB981" s="46" t="str">
        <f>IF(AD976="","",IF(AK981&gt;0,IF(AK981&lt;=AD976,"X",""),""))</f>
        <v/>
      </c>
      <c r="AC981" s="317" t="str">
        <f>IF($F$28="","",$F$28)</f>
        <v>Recreation</v>
      </c>
      <c r="AD981" s="646"/>
      <c r="AE981" s="647"/>
      <c r="AF981" s="648"/>
      <c r="AG981" s="646"/>
      <c r="AH981" s="647"/>
      <c r="AI981" s="647"/>
      <c r="AJ981" s="648"/>
      <c r="AK981" s="122"/>
    </row>
    <row r="982" spans="4:47" ht="15" customHeight="1" x14ac:dyDescent="0.3">
      <c r="E982" s="46" t="str">
        <f>IF(G976="","",IF(N982&gt;0,IF(N982&lt;=G976,"X",""),""))</f>
        <v/>
      </c>
      <c r="F982" s="317" t="str">
        <f>IF($F$29="","",$F$29)</f>
        <v>Health Services</v>
      </c>
      <c r="G982" s="646"/>
      <c r="H982" s="647"/>
      <c r="I982" s="648"/>
      <c r="J982" s="646"/>
      <c r="K982" s="647"/>
      <c r="L982" s="647"/>
      <c r="M982" s="648"/>
      <c r="N982" s="122"/>
      <c r="X982" s="159"/>
      <c r="AB982" s="46" t="str">
        <f>IF(AD976="","",IF(AK982&gt;0,IF(AK982&lt;=AD976,"X",""),""))</f>
        <v/>
      </c>
      <c r="AC982" s="317" t="str">
        <f>IF($F$29="","",$F$29)</f>
        <v>Health Services</v>
      </c>
      <c r="AD982" s="646"/>
      <c r="AE982" s="647"/>
      <c r="AF982" s="648"/>
      <c r="AG982" s="646"/>
      <c r="AH982" s="647"/>
      <c r="AI982" s="647"/>
      <c r="AJ982" s="648"/>
      <c r="AK982" s="122"/>
    </row>
    <row r="983" spans="4:47" ht="15" customHeight="1" x14ac:dyDescent="0.3">
      <c r="E983" s="46" t="str">
        <f>IF(G976="","",IF(N983&gt;0,IF(N983&lt;=G976,"X",""),""))</f>
        <v/>
      </c>
      <c r="F983" s="317" t="str">
        <f>IF($F$30="","",$F$30)</f>
        <v>Social Services</v>
      </c>
      <c r="G983" s="646"/>
      <c r="H983" s="647"/>
      <c r="I983" s="648"/>
      <c r="J983" s="646"/>
      <c r="K983" s="647"/>
      <c r="L983" s="647"/>
      <c r="M983" s="648"/>
      <c r="N983" s="122"/>
      <c r="X983" s="159"/>
      <c r="AB983" s="46" t="str">
        <f>IF(AD976="","",IF(AK983&gt;0,IF(AK983&lt;=AD976,"X",""),""))</f>
        <v/>
      </c>
      <c r="AC983" s="317" t="str">
        <f>IF($F$30="","",$F$30)</f>
        <v>Social Services</v>
      </c>
      <c r="AD983" s="646"/>
      <c r="AE983" s="647"/>
      <c r="AF983" s="648"/>
      <c r="AG983" s="646"/>
      <c r="AH983" s="647"/>
      <c r="AI983" s="647"/>
      <c r="AJ983" s="648"/>
      <c r="AK983" s="122"/>
    </row>
    <row r="984" spans="4:47" ht="15" customHeight="1" x14ac:dyDescent="0.3">
      <c r="E984" s="46" t="str">
        <f>IF(G976="","",IF(N984&gt;0,IF(N984&lt;=G976,"X",""),""))</f>
        <v/>
      </c>
      <c r="F984" s="317" t="str">
        <f>IF($F$31="","",$F$31)</f>
        <v/>
      </c>
      <c r="G984" s="646"/>
      <c r="H984" s="647"/>
      <c r="I984" s="648"/>
      <c r="J984" s="646"/>
      <c r="K984" s="647"/>
      <c r="L984" s="647"/>
      <c r="M984" s="648"/>
      <c r="N984" s="122"/>
      <c r="X984" s="159"/>
      <c r="AB984" s="46" t="str">
        <f>IF(AD976="","",IF(AK984&gt;0,IF(AK984&lt;=AD976,"X",""),""))</f>
        <v/>
      </c>
      <c r="AC984" s="317" t="str">
        <f>IF($F$31="","",$F$31)</f>
        <v/>
      </c>
      <c r="AD984" s="646"/>
      <c r="AE984" s="647"/>
      <c r="AF984" s="648"/>
      <c r="AG984" s="646"/>
      <c r="AH984" s="647"/>
      <c r="AI984" s="647"/>
      <c r="AJ984" s="648"/>
      <c r="AK984" s="122"/>
    </row>
    <row r="985" spans="4:47" ht="15" customHeight="1" x14ac:dyDescent="0.3">
      <c r="E985" s="46" t="str">
        <f>IF(G976="","",IF(N985&gt;0,IF(N985&lt;=G976,"X",""),""))</f>
        <v/>
      </c>
      <c r="F985" s="317" t="str">
        <f>IF($F$32="","",$F$32)</f>
        <v/>
      </c>
      <c r="G985" s="646"/>
      <c r="H985" s="647"/>
      <c r="I985" s="648"/>
      <c r="J985" s="646"/>
      <c r="K985" s="647"/>
      <c r="L985" s="647"/>
      <c r="M985" s="648"/>
      <c r="N985" s="122"/>
      <c r="X985" s="159"/>
      <c r="AB985" s="46" t="str">
        <f>IF(AD976="","",IF(AK985&gt;0,IF(AK985&lt;=AD976,"X",""),""))</f>
        <v/>
      </c>
      <c r="AC985" s="317" t="str">
        <f>IF($F$32="","",$F$32)</f>
        <v/>
      </c>
      <c r="AD985" s="646"/>
      <c r="AE985" s="647"/>
      <c r="AF985" s="648"/>
      <c r="AG985" s="646"/>
      <c r="AH985" s="647"/>
      <c r="AI985" s="647"/>
      <c r="AJ985" s="648"/>
      <c r="AK985" s="122"/>
    </row>
    <row r="986" spans="4:47" ht="15" customHeight="1" x14ac:dyDescent="0.3">
      <c r="E986" s="46" t="str">
        <f>IF(G976="","",IF(N986&gt;0,IF(N986&lt;=G976,"X",""),""))</f>
        <v/>
      </c>
      <c r="F986" s="317" t="str">
        <f>IF($F$33="","",$F$33)</f>
        <v/>
      </c>
      <c r="G986" s="646"/>
      <c r="H986" s="647"/>
      <c r="I986" s="648"/>
      <c r="J986" s="646"/>
      <c r="K986" s="647"/>
      <c r="L986" s="647"/>
      <c r="M986" s="648"/>
      <c r="N986" s="122"/>
      <c r="X986" s="159"/>
      <c r="AB986" s="46" t="str">
        <f>IF(AD976="","",IF(AK986&gt;0,IF(AK986&lt;=AD976,"X",""),""))</f>
        <v/>
      </c>
      <c r="AC986" s="317" t="str">
        <f>IF($F$33="","",$F$33)</f>
        <v/>
      </c>
      <c r="AD986" s="646"/>
      <c r="AE986" s="647"/>
      <c r="AF986" s="648"/>
      <c r="AG986" s="646"/>
      <c r="AH986" s="647"/>
      <c r="AI986" s="647"/>
      <c r="AJ986" s="648"/>
      <c r="AK986" s="122"/>
    </row>
    <row r="987" spans="4:47" ht="17.25" thickBot="1" x14ac:dyDescent="0.35">
      <c r="D987" s="40"/>
      <c r="E987" s="40"/>
      <c r="F987" s="40"/>
      <c r="G987" s="40"/>
      <c r="H987" s="40"/>
      <c r="I987" s="40"/>
      <c r="J987" s="40"/>
      <c r="K987" s="40"/>
      <c r="L987" s="40"/>
      <c r="M987" s="40"/>
      <c r="N987" s="40"/>
      <c r="X987" s="159"/>
      <c r="AA987" s="40"/>
      <c r="AB987" s="40"/>
      <c r="AC987" s="40"/>
      <c r="AD987" s="40"/>
      <c r="AE987" s="40"/>
      <c r="AF987" s="40"/>
      <c r="AG987" s="40"/>
      <c r="AH987" s="40"/>
      <c r="AI987" s="40"/>
      <c r="AJ987" s="40"/>
      <c r="AK987" s="40"/>
    </row>
    <row r="988" spans="4:47" x14ac:dyDescent="0.3">
      <c r="D988" s="645"/>
      <c r="E988" s="645"/>
      <c r="F988" s="645"/>
      <c r="G988" s="645"/>
      <c r="H988" s="645"/>
      <c r="I988" s="645"/>
      <c r="J988" s="645"/>
      <c r="K988" s="645"/>
      <c r="L988" s="645"/>
      <c r="M988" s="645"/>
      <c r="N988" s="645"/>
      <c r="X988" s="159"/>
      <c r="AA988" s="645"/>
      <c r="AB988" s="645"/>
      <c r="AC988" s="645"/>
      <c r="AD988" s="645"/>
      <c r="AE988" s="645"/>
      <c r="AF988" s="645"/>
      <c r="AG988" s="645"/>
      <c r="AH988" s="645"/>
      <c r="AI988" s="645"/>
      <c r="AJ988" s="645"/>
      <c r="AK988" s="645"/>
    </row>
    <row r="989" spans="4:47" x14ac:dyDescent="0.3">
      <c r="E989" s="35" t="s">
        <v>194</v>
      </c>
      <c r="F989" s="41">
        <f>F975+1</f>
        <v>69</v>
      </c>
      <c r="G989" s="35" t="s">
        <v>195</v>
      </c>
      <c r="H989" s="35"/>
      <c r="I989" s="35"/>
      <c r="J989" s="326" t="s">
        <v>457</v>
      </c>
      <c r="K989" s="324"/>
      <c r="X989" s="159"/>
      <c r="AB989" s="35" t="s">
        <v>194</v>
      </c>
      <c r="AC989" s="41">
        <f>AC975+1</f>
        <v>69</v>
      </c>
      <c r="AD989" s="35" t="s">
        <v>195</v>
      </c>
      <c r="AE989" s="35"/>
      <c r="AF989" s="35"/>
      <c r="AG989" s="326" t="s">
        <v>457</v>
      </c>
      <c r="AH989" s="324"/>
    </row>
    <row r="990" spans="4:47" x14ac:dyDescent="0.3">
      <c r="E990" s="35" t="s">
        <v>196</v>
      </c>
      <c r="F990" s="267"/>
      <c r="G990" s="43" t="str">
        <f>IF(F990=O$4,P$4,IF(F990=O$5,P$5,IF(F990=O$6,P$6,IF(F990=O$7,P$7,IF(F990=O$8,P$8,"")))))</f>
        <v/>
      </c>
      <c r="H990" s="43"/>
      <c r="I990" s="43"/>
      <c r="J990" s="326" t="s">
        <v>458</v>
      </c>
      <c r="K990" s="324"/>
      <c r="L990" s="44"/>
      <c r="M990" s="44"/>
      <c r="N990" s="44"/>
      <c r="O990" s="113">
        <f>IF(F990="",0,1)</f>
        <v>0</v>
      </c>
      <c r="P990" s="113">
        <f>IF(E993="",0,1)</f>
        <v>0</v>
      </c>
      <c r="Q990" s="113">
        <f>IF(E994="",0,1)</f>
        <v>0</v>
      </c>
      <c r="R990" s="113">
        <f>IF(E995="",0,1)</f>
        <v>0</v>
      </c>
      <c r="S990" s="113">
        <f>IF(E996="",0,1)</f>
        <v>0</v>
      </c>
      <c r="T990" s="113">
        <f>IF(E997="",0,1)</f>
        <v>0</v>
      </c>
      <c r="U990" s="113">
        <f>IF(E998="",0,1)</f>
        <v>0</v>
      </c>
      <c r="V990" s="113">
        <f>IF(E999="",0,1)</f>
        <v>0</v>
      </c>
      <c r="W990" s="113">
        <f>IF(E1000="",0,1)</f>
        <v>0</v>
      </c>
      <c r="X990" s="159"/>
      <c r="AB990" s="35" t="s">
        <v>196</v>
      </c>
      <c r="AC990" s="267"/>
      <c r="AD990" s="43" t="str">
        <f>IF(AC990=AL$4,AM$4,IF(AC990=AL$5,AM$5,IF(AC990=AL$6,AM$6,IF(AC990=AL$7,AM$7,IF(AC990=AL$8,AM$8,"")))))</f>
        <v/>
      </c>
      <c r="AE990" s="43"/>
      <c r="AF990" s="43"/>
      <c r="AG990" s="326" t="s">
        <v>458</v>
      </c>
      <c r="AH990" s="324"/>
      <c r="AI990" s="44"/>
      <c r="AJ990" s="44"/>
      <c r="AK990" s="44"/>
      <c r="AL990" s="113">
        <f>IF(AC990="",0,1)</f>
        <v>0</v>
      </c>
      <c r="AM990" s="113">
        <f>IF(AB993="",0,1)</f>
        <v>0</v>
      </c>
      <c r="AN990" s="113">
        <f>IF(AB994="",0,1)</f>
        <v>0</v>
      </c>
      <c r="AO990" s="113">
        <f>IF(AB995="",0,1)</f>
        <v>0</v>
      </c>
      <c r="AP990" s="113">
        <f>IF(AB996="",0,1)</f>
        <v>0</v>
      </c>
      <c r="AQ990" s="113">
        <f>IF(AB997="",0,1)</f>
        <v>0</v>
      </c>
      <c r="AR990" s="113">
        <f>IF(AB998="",0,1)</f>
        <v>0</v>
      </c>
      <c r="AS990" s="113">
        <f>IF(AB999="",0,1)</f>
        <v>0</v>
      </c>
      <c r="AT990" s="113">
        <f>IF(AB1000="",0,1)</f>
        <v>0</v>
      </c>
      <c r="AU990" s="113">
        <f>IF(AB1000="",0,1)</f>
        <v>0</v>
      </c>
    </row>
    <row r="991" spans="4:47" x14ac:dyDescent="0.3">
      <c r="G991" s="82"/>
      <c r="H991" s="82"/>
      <c r="I991" s="82"/>
      <c r="J991" s="82"/>
      <c r="K991" s="82"/>
      <c r="L991" s="82"/>
      <c r="M991" s="82"/>
      <c r="N991" s="82"/>
      <c r="X991" s="159"/>
      <c r="AD991" s="318"/>
      <c r="AE991" s="318"/>
      <c r="AF991" s="318"/>
      <c r="AG991" s="318"/>
      <c r="AH991" s="318"/>
      <c r="AI991" s="318"/>
      <c r="AJ991" s="318"/>
      <c r="AK991" s="318"/>
    </row>
    <row r="992" spans="4:47" x14ac:dyDescent="0.3">
      <c r="F992" s="35" t="s">
        <v>197</v>
      </c>
      <c r="G992" s="35" t="s">
        <v>198</v>
      </c>
      <c r="H992" s="35"/>
      <c r="I992" s="35"/>
      <c r="J992" s="35" t="s">
        <v>199</v>
      </c>
      <c r="K992" s="35"/>
      <c r="L992" s="35"/>
      <c r="M992" s="35"/>
      <c r="N992" s="35" t="s">
        <v>200</v>
      </c>
      <c r="X992" s="159"/>
      <c r="AC992" s="35" t="s">
        <v>197</v>
      </c>
      <c r="AD992" s="35" t="s">
        <v>198</v>
      </c>
      <c r="AE992" s="35"/>
      <c r="AF992" s="35"/>
      <c r="AG992" s="35" t="s">
        <v>199</v>
      </c>
      <c r="AH992" s="35"/>
      <c r="AI992" s="35"/>
      <c r="AJ992" s="35"/>
      <c r="AK992" s="35" t="s">
        <v>200</v>
      </c>
    </row>
    <row r="993" spans="4:47" ht="15" customHeight="1" x14ac:dyDescent="0.3">
      <c r="E993" s="46" t="str">
        <f>IF(G990="","",IF(N993&gt;0,IF(N993&lt;=G990,"X",""),""))</f>
        <v/>
      </c>
      <c r="F993" s="317" t="str">
        <f>IF($F$26="","",$F$26)</f>
        <v>Grocery Stores</v>
      </c>
      <c r="G993" s="646"/>
      <c r="H993" s="647"/>
      <c r="I993" s="648"/>
      <c r="J993" s="646"/>
      <c r="K993" s="647"/>
      <c r="L993" s="647"/>
      <c r="M993" s="648"/>
      <c r="N993" s="122"/>
      <c r="X993" s="159"/>
      <c r="AB993" s="46" t="str">
        <f>IF(AD990="","",IF(AK993&gt;0,IF(AK993&lt;=AD990,"X",""),""))</f>
        <v/>
      </c>
      <c r="AC993" s="317" t="str">
        <f>IF($F$26="","",$F$26)</f>
        <v>Grocery Stores</v>
      </c>
      <c r="AD993" s="646"/>
      <c r="AE993" s="647"/>
      <c r="AF993" s="648"/>
      <c r="AG993" s="646"/>
      <c r="AH993" s="647"/>
      <c r="AI993" s="647"/>
      <c r="AJ993" s="648"/>
      <c r="AK993" s="122"/>
    </row>
    <row r="994" spans="4:47" ht="15" customHeight="1" x14ac:dyDescent="0.3">
      <c r="E994" s="46" t="str">
        <f>IF(G990="","",IF(N994&gt;0,IF(N994&lt;=G990,"X",""),""))</f>
        <v/>
      </c>
      <c r="F994" s="317" t="str">
        <f>IF($F$27="","",$F$27)</f>
        <v>Education</v>
      </c>
      <c r="G994" s="646"/>
      <c r="H994" s="647"/>
      <c r="I994" s="648"/>
      <c r="J994" s="646"/>
      <c r="K994" s="647"/>
      <c r="L994" s="647"/>
      <c r="M994" s="648"/>
      <c r="N994" s="122"/>
      <c r="X994" s="159"/>
      <c r="AB994" s="46" t="str">
        <f>IF(AD990="","",IF(AK994&gt;0,IF(AK994&lt;=AD990,"X",""),""))</f>
        <v/>
      </c>
      <c r="AC994" s="317" t="str">
        <f>IF($F$27="","",$F$27)</f>
        <v>Education</v>
      </c>
      <c r="AD994" s="646"/>
      <c r="AE994" s="647"/>
      <c r="AF994" s="648"/>
      <c r="AG994" s="646"/>
      <c r="AH994" s="647"/>
      <c r="AI994" s="647"/>
      <c r="AJ994" s="648"/>
      <c r="AK994" s="122"/>
    </row>
    <row r="995" spans="4:47" ht="15" customHeight="1" x14ac:dyDescent="0.3">
      <c r="E995" s="46" t="str">
        <f>IF(G990="","",IF(N995&gt;0,IF(N995&lt;=G990,"X",""),""))</f>
        <v/>
      </c>
      <c r="F995" s="317" t="str">
        <f>IF($F$28="","",$F$28)</f>
        <v>Recreation</v>
      </c>
      <c r="G995" s="646"/>
      <c r="H995" s="647"/>
      <c r="I995" s="648"/>
      <c r="J995" s="646"/>
      <c r="K995" s="647"/>
      <c r="L995" s="647"/>
      <c r="M995" s="648"/>
      <c r="N995" s="122"/>
      <c r="X995" s="159"/>
      <c r="AB995" s="46" t="str">
        <f>IF(AD990="","",IF(AK995&gt;0,IF(AK995&lt;=AD990,"X",""),""))</f>
        <v/>
      </c>
      <c r="AC995" s="317" t="str">
        <f>IF($F$28="","",$F$28)</f>
        <v>Recreation</v>
      </c>
      <c r="AD995" s="646"/>
      <c r="AE995" s="647"/>
      <c r="AF995" s="648"/>
      <c r="AG995" s="646"/>
      <c r="AH995" s="647"/>
      <c r="AI995" s="647"/>
      <c r="AJ995" s="648"/>
      <c r="AK995" s="122"/>
    </row>
    <row r="996" spans="4:47" ht="15" customHeight="1" x14ac:dyDescent="0.3">
      <c r="E996" s="46" t="str">
        <f>IF(G990="","",IF(N996&gt;0,IF(N996&lt;=G990,"X",""),""))</f>
        <v/>
      </c>
      <c r="F996" s="317" t="str">
        <f>IF($F$29="","",$F$29)</f>
        <v>Health Services</v>
      </c>
      <c r="G996" s="646"/>
      <c r="H996" s="647"/>
      <c r="I996" s="648"/>
      <c r="J996" s="646"/>
      <c r="K996" s="647"/>
      <c r="L996" s="647"/>
      <c r="M996" s="648"/>
      <c r="N996" s="122"/>
      <c r="X996" s="159"/>
      <c r="AB996" s="46" t="str">
        <f>IF(AD990="","",IF(AK996&gt;0,IF(AK996&lt;=AD990,"X",""),""))</f>
        <v/>
      </c>
      <c r="AC996" s="317" t="str">
        <f>IF($F$29="","",$F$29)</f>
        <v>Health Services</v>
      </c>
      <c r="AD996" s="646"/>
      <c r="AE996" s="647"/>
      <c r="AF996" s="648"/>
      <c r="AG996" s="646"/>
      <c r="AH996" s="647"/>
      <c r="AI996" s="647"/>
      <c r="AJ996" s="648"/>
      <c r="AK996" s="122"/>
    </row>
    <row r="997" spans="4:47" ht="15" customHeight="1" x14ac:dyDescent="0.3">
      <c r="E997" s="46" t="str">
        <f>IF(G990="","",IF(N997&gt;0,IF(N997&lt;=G990,"X",""),""))</f>
        <v/>
      </c>
      <c r="F997" s="317" t="str">
        <f>IF($F$30="","",$F$30)</f>
        <v>Social Services</v>
      </c>
      <c r="G997" s="646"/>
      <c r="H997" s="647"/>
      <c r="I997" s="648"/>
      <c r="J997" s="646"/>
      <c r="K997" s="647"/>
      <c r="L997" s="647"/>
      <c r="M997" s="648"/>
      <c r="N997" s="122"/>
      <c r="X997" s="159"/>
      <c r="AB997" s="46" t="str">
        <f>IF(AD990="","",IF(AK997&gt;0,IF(AK997&lt;=AD990,"X",""),""))</f>
        <v/>
      </c>
      <c r="AC997" s="317" t="str">
        <f>IF($F$30="","",$F$30)</f>
        <v>Social Services</v>
      </c>
      <c r="AD997" s="646"/>
      <c r="AE997" s="647"/>
      <c r="AF997" s="648"/>
      <c r="AG997" s="646"/>
      <c r="AH997" s="647"/>
      <c r="AI997" s="647"/>
      <c r="AJ997" s="648"/>
      <c r="AK997" s="122"/>
    </row>
    <row r="998" spans="4:47" ht="15" customHeight="1" x14ac:dyDescent="0.3">
      <c r="E998" s="46" t="str">
        <f>IF(G990="","",IF(N998&gt;0,IF(N998&lt;=G990,"X",""),""))</f>
        <v/>
      </c>
      <c r="F998" s="317" t="str">
        <f>IF($F$31="","",$F$31)</f>
        <v/>
      </c>
      <c r="G998" s="646"/>
      <c r="H998" s="647"/>
      <c r="I998" s="648"/>
      <c r="J998" s="646"/>
      <c r="K998" s="647"/>
      <c r="L998" s="647"/>
      <c r="M998" s="648"/>
      <c r="N998" s="122"/>
      <c r="X998" s="159"/>
      <c r="AB998" s="46" t="str">
        <f>IF(AD990="","",IF(AK998&gt;0,IF(AK998&lt;=AD990,"X",""),""))</f>
        <v/>
      </c>
      <c r="AC998" s="317" t="str">
        <f>IF($F$31="","",$F$31)</f>
        <v/>
      </c>
      <c r="AD998" s="646"/>
      <c r="AE998" s="647"/>
      <c r="AF998" s="648"/>
      <c r="AG998" s="646"/>
      <c r="AH998" s="647"/>
      <c r="AI998" s="647"/>
      <c r="AJ998" s="648"/>
      <c r="AK998" s="122"/>
    </row>
    <row r="999" spans="4:47" ht="15" customHeight="1" x14ac:dyDescent="0.3">
      <c r="E999" s="46" t="str">
        <f>IF(G990="","",IF(N999&gt;0,IF(N999&lt;=G990,"X",""),""))</f>
        <v/>
      </c>
      <c r="F999" s="317" t="str">
        <f>IF($F$32="","",$F$32)</f>
        <v/>
      </c>
      <c r="G999" s="646"/>
      <c r="H999" s="647"/>
      <c r="I999" s="648"/>
      <c r="J999" s="646"/>
      <c r="K999" s="647"/>
      <c r="L999" s="647"/>
      <c r="M999" s="648"/>
      <c r="N999" s="122"/>
      <c r="X999" s="159"/>
      <c r="AB999" s="46" t="str">
        <f>IF(AD990="","",IF(AK999&gt;0,IF(AK999&lt;=AD990,"X",""),""))</f>
        <v/>
      </c>
      <c r="AC999" s="317" t="str">
        <f>IF($F$32="","",$F$32)</f>
        <v/>
      </c>
      <c r="AD999" s="646"/>
      <c r="AE999" s="647"/>
      <c r="AF999" s="648"/>
      <c r="AG999" s="646"/>
      <c r="AH999" s="647"/>
      <c r="AI999" s="647"/>
      <c r="AJ999" s="648"/>
      <c r="AK999" s="122"/>
    </row>
    <row r="1000" spans="4:47" ht="15" customHeight="1" x14ac:dyDescent="0.3">
      <c r="E1000" s="46" t="str">
        <f>IF(G990="","",IF(N1000&gt;0,IF(N1000&lt;=G990,"X",""),""))</f>
        <v/>
      </c>
      <c r="F1000" s="317" t="str">
        <f>IF($F$33="","",$F$33)</f>
        <v/>
      </c>
      <c r="G1000" s="646"/>
      <c r="H1000" s="647"/>
      <c r="I1000" s="648"/>
      <c r="J1000" s="646"/>
      <c r="K1000" s="647"/>
      <c r="L1000" s="647"/>
      <c r="M1000" s="648"/>
      <c r="N1000" s="122"/>
      <c r="X1000" s="159"/>
      <c r="AB1000" s="46" t="str">
        <f>IF(AD990="","",IF(AK1000&gt;0,IF(AK1000&lt;=AD990,"X",""),""))</f>
        <v/>
      </c>
      <c r="AC1000" s="317" t="str">
        <f>IF($F$33="","",$F$33)</f>
        <v/>
      </c>
      <c r="AD1000" s="646"/>
      <c r="AE1000" s="647"/>
      <c r="AF1000" s="648"/>
      <c r="AG1000" s="646"/>
      <c r="AH1000" s="647"/>
      <c r="AI1000" s="647"/>
      <c r="AJ1000" s="648"/>
      <c r="AK1000" s="122"/>
    </row>
    <row r="1001" spans="4:47" ht="17.25" thickBot="1" x14ac:dyDescent="0.35">
      <c r="D1001" s="40"/>
      <c r="E1001" s="40"/>
      <c r="F1001" s="40"/>
      <c r="G1001" s="40"/>
      <c r="H1001" s="40"/>
      <c r="I1001" s="40"/>
      <c r="J1001" s="40"/>
      <c r="K1001" s="40"/>
      <c r="L1001" s="40"/>
      <c r="M1001" s="40"/>
      <c r="N1001" s="40"/>
      <c r="X1001" s="159"/>
      <c r="AA1001" s="40"/>
      <c r="AB1001" s="40"/>
      <c r="AC1001" s="40"/>
      <c r="AD1001" s="40"/>
      <c r="AE1001" s="40"/>
      <c r="AF1001" s="40"/>
      <c r="AG1001" s="40"/>
      <c r="AH1001" s="40"/>
      <c r="AI1001" s="40"/>
      <c r="AJ1001" s="40"/>
      <c r="AK1001" s="40"/>
    </row>
    <row r="1002" spans="4:47" x14ac:dyDescent="0.3">
      <c r="D1002" s="645"/>
      <c r="E1002" s="645"/>
      <c r="F1002" s="645"/>
      <c r="G1002" s="645"/>
      <c r="H1002" s="645"/>
      <c r="I1002" s="645"/>
      <c r="J1002" s="645"/>
      <c r="K1002" s="645"/>
      <c r="L1002" s="645"/>
      <c r="M1002" s="645"/>
      <c r="N1002" s="645"/>
      <c r="X1002" s="159"/>
      <c r="AA1002" s="645"/>
      <c r="AB1002" s="645"/>
      <c r="AC1002" s="645"/>
      <c r="AD1002" s="645"/>
      <c r="AE1002" s="645"/>
      <c r="AF1002" s="645"/>
      <c r="AG1002" s="645"/>
      <c r="AH1002" s="645"/>
      <c r="AI1002" s="645"/>
      <c r="AJ1002" s="645"/>
      <c r="AK1002" s="645"/>
    </row>
    <row r="1003" spans="4:47" x14ac:dyDescent="0.3">
      <c r="E1003" s="35" t="s">
        <v>194</v>
      </c>
      <c r="F1003" s="41">
        <f>F989+1</f>
        <v>70</v>
      </c>
      <c r="G1003" s="35" t="s">
        <v>195</v>
      </c>
      <c r="H1003" s="35"/>
      <c r="I1003" s="35"/>
      <c r="J1003" s="326" t="s">
        <v>457</v>
      </c>
      <c r="K1003" s="324"/>
      <c r="X1003" s="159"/>
      <c r="AB1003" s="35" t="s">
        <v>194</v>
      </c>
      <c r="AC1003" s="41">
        <f>AC989+1</f>
        <v>70</v>
      </c>
      <c r="AD1003" s="35" t="s">
        <v>195</v>
      </c>
      <c r="AE1003" s="35"/>
      <c r="AF1003" s="35"/>
      <c r="AG1003" s="326" t="s">
        <v>457</v>
      </c>
      <c r="AH1003" s="324"/>
    </row>
    <row r="1004" spans="4:47" x14ac:dyDescent="0.3">
      <c r="E1004" s="35" t="s">
        <v>196</v>
      </c>
      <c r="F1004" s="267"/>
      <c r="G1004" s="43" t="str">
        <f>IF(F1004=O$4,P$4,IF(F1004=O$5,P$5,IF(F1004=O$6,P$6,IF(F1004=O$7,P$7,IF(F1004=O$8,P$8,"")))))</f>
        <v/>
      </c>
      <c r="H1004" s="43"/>
      <c r="I1004" s="43"/>
      <c r="J1004" s="326" t="s">
        <v>458</v>
      </c>
      <c r="K1004" s="324"/>
      <c r="L1004" s="44"/>
      <c r="M1004" s="44"/>
      <c r="N1004" s="44"/>
      <c r="O1004" s="113">
        <f>IF(F1004="",0,1)</f>
        <v>0</v>
      </c>
      <c r="P1004" s="113">
        <f>IF(E1007="",0,1)</f>
        <v>0</v>
      </c>
      <c r="Q1004" s="113">
        <f>IF(E1008="",0,1)</f>
        <v>0</v>
      </c>
      <c r="R1004" s="113">
        <f>IF(E1009="",0,1)</f>
        <v>0</v>
      </c>
      <c r="S1004" s="113">
        <f>IF(E1010="",0,1)</f>
        <v>0</v>
      </c>
      <c r="T1004" s="113">
        <f>IF(E1011="",0,1)</f>
        <v>0</v>
      </c>
      <c r="U1004" s="113">
        <f>IF(E1012="",0,1)</f>
        <v>0</v>
      </c>
      <c r="V1004" s="113">
        <f>IF(E1013="",0,1)</f>
        <v>0</v>
      </c>
      <c r="W1004" s="113">
        <f>IF(E1014="",0,1)</f>
        <v>0</v>
      </c>
      <c r="X1004" s="159"/>
      <c r="AB1004" s="35" t="s">
        <v>196</v>
      </c>
      <c r="AC1004" s="267"/>
      <c r="AD1004" s="43" t="str">
        <f>IF(AC1004=AL$4,AM$4,IF(AC1004=AL$5,AM$5,IF(AC1004=AL$6,AM$6,IF(AC1004=AL$7,AM$7,IF(AC1004=AL$8,AM$8,"")))))</f>
        <v/>
      </c>
      <c r="AE1004" s="43"/>
      <c r="AF1004" s="43"/>
      <c r="AG1004" s="326" t="s">
        <v>458</v>
      </c>
      <c r="AH1004" s="324"/>
      <c r="AI1004" s="44"/>
      <c r="AJ1004" s="44"/>
      <c r="AK1004" s="44"/>
      <c r="AL1004" s="113">
        <f>IF(AC1004="",0,1)</f>
        <v>0</v>
      </c>
      <c r="AM1004" s="113">
        <f>IF(AB1007="",0,1)</f>
        <v>0</v>
      </c>
      <c r="AN1004" s="113">
        <f>IF(AB1008="",0,1)</f>
        <v>0</v>
      </c>
      <c r="AO1004" s="113">
        <f>IF(AB1009="",0,1)</f>
        <v>0</v>
      </c>
      <c r="AP1004" s="113">
        <f>IF(AB1010="",0,1)</f>
        <v>0</v>
      </c>
      <c r="AQ1004" s="113">
        <f>IF(AB1011="",0,1)</f>
        <v>0</v>
      </c>
      <c r="AR1004" s="113">
        <f>IF(AB1012="",0,1)</f>
        <v>0</v>
      </c>
      <c r="AS1004" s="113">
        <f>IF(AB1013="",0,1)</f>
        <v>0</v>
      </c>
      <c r="AT1004" s="113">
        <f>IF(AB1014="",0,1)</f>
        <v>0</v>
      </c>
      <c r="AU1004" s="113">
        <f>IF(AB1014="",0,1)</f>
        <v>0</v>
      </c>
    </row>
    <row r="1005" spans="4:47" x14ac:dyDescent="0.3">
      <c r="G1005" s="82"/>
      <c r="H1005" s="82"/>
      <c r="I1005" s="82"/>
      <c r="J1005" s="82"/>
      <c r="K1005" s="82"/>
      <c r="L1005" s="82"/>
      <c r="M1005" s="82"/>
      <c r="N1005" s="82"/>
      <c r="X1005" s="159"/>
      <c r="AD1005" s="318"/>
      <c r="AE1005" s="318"/>
      <c r="AF1005" s="318"/>
      <c r="AG1005" s="318"/>
      <c r="AH1005" s="318"/>
      <c r="AI1005" s="318"/>
      <c r="AJ1005" s="318"/>
      <c r="AK1005" s="318"/>
    </row>
    <row r="1006" spans="4:47" x14ac:dyDescent="0.3">
      <c r="F1006" s="35" t="s">
        <v>197</v>
      </c>
      <c r="G1006" s="35" t="s">
        <v>198</v>
      </c>
      <c r="H1006" s="35"/>
      <c r="I1006" s="35"/>
      <c r="J1006" s="35" t="s">
        <v>199</v>
      </c>
      <c r="K1006" s="35"/>
      <c r="L1006" s="35"/>
      <c r="M1006" s="35"/>
      <c r="N1006" s="35" t="s">
        <v>200</v>
      </c>
      <c r="X1006" s="159"/>
      <c r="AC1006" s="35" t="s">
        <v>197</v>
      </c>
      <c r="AD1006" s="35" t="s">
        <v>198</v>
      </c>
      <c r="AE1006" s="35"/>
      <c r="AF1006" s="35"/>
      <c r="AG1006" s="35" t="s">
        <v>199</v>
      </c>
      <c r="AH1006" s="35"/>
      <c r="AI1006" s="35"/>
      <c r="AJ1006" s="35"/>
      <c r="AK1006" s="35" t="s">
        <v>200</v>
      </c>
    </row>
    <row r="1007" spans="4:47" ht="15" customHeight="1" x14ac:dyDescent="0.3">
      <c r="E1007" s="46" t="str">
        <f>IF(G1004="","",IF(N1007&gt;0,IF(N1007&lt;=G1004,"X",""),""))</f>
        <v/>
      </c>
      <c r="F1007" s="317" t="str">
        <f>IF($F$26="","",$F$26)</f>
        <v>Grocery Stores</v>
      </c>
      <c r="G1007" s="646"/>
      <c r="H1007" s="647"/>
      <c r="I1007" s="648"/>
      <c r="J1007" s="646"/>
      <c r="K1007" s="647"/>
      <c r="L1007" s="647"/>
      <c r="M1007" s="648"/>
      <c r="N1007" s="122"/>
      <c r="X1007" s="159"/>
      <c r="AB1007" s="46" t="str">
        <f>IF(AD1004="","",IF(AK1007&gt;0,IF(AK1007&lt;=AD1004,"X",""),""))</f>
        <v/>
      </c>
      <c r="AC1007" s="317" t="str">
        <f>IF($F$26="","",$F$26)</f>
        <v>Grocery Stores</v>
      </c>
      <c r="AD1007" s="646"/>
      <c r="AE1007" s="647"/>
      <c r="AF1007" s="648"/>
      <c r="AG1007" s="646"/>
      <c r="AH1007" s="647"/>
      <c r="AI1007" s="647"/>
      <c r="AJ1007" s="648"/>
      <c r="AK1007" s="122"/>
    </row>
    <row r="1008" spans="4:47" ht="15" customHeight="1" x14ac:dyDescent="0.3">
      <c r="E1008" s="46" t="str">
        <f>IF(G1004="","",IF(N1008&gt;0,IF(N1008&lt;=G1004,"X",""),""))</f>
        <v/>
      </c>
      <c r="F1008" s="317" t="str">
        <f>IF($F$27="","",$F$27)</f>
        <v>Education</v>
      </c>
      <c r="G1008" s="646"/>
      <c r="H1008" s="647"/>
      <c r="I1008" s="648"/>
      <c r="J1008" s="646"/>
      <c r="K1008" s="647"/>
      <c r="L1008" s="647"/>
      <c r="M1008" s="648"/>
      <c r="N1008" s="122"/>
      <c r="X1008" s="159"/>
      <c r="AB1008" s="46" t="str">
        <f>IF(AD1004="","",IF(AK1008&gt;0,IF(AK1008&lt;=AD1004,"X",""),""))</f>
        <v/>
      </c>
      <c r="AC1008" s="317" t="str">
        <f>IF($F$27="","",$F$27)</f>
        <v>Education</v>
      </c>
      <c r="AD1008" s="646"/>
      <c r="AE1008" s="647"/>
      <c r="AF1008" s="648"/>
      <c r="AG1008" s="646"/>
      <c r="AH1008" s="647"/>
      <c r="AI1008" s="647"/>
      <c r="AJ1008" s="648"/>
      <c r="AK1008" s="122"/>
    </row>
    <row r="1009" spans="4:47" ht="15" customHeight="1" x14ac:dyDescent="0.3">
      <c r="E1009" s="46" t="str">
        <f>IF(G1004="","",IF(N1009&gt;0,IF(N1009&lt;=G1004,"X",""),""))</f>
        <v/>
      </c>
      <c r="F1009" s="317" t="str">
        <f>IF($F$28="","",$F$28)</f>
        <v>Recreation</v>
      </c>
      <c r="G1009" s="646"/>
      <c r="H1009" s="647"/>
      <c r="I1009" s="648"/>
      <c r="J1009" s="646"/>
      <c r="K1009" s="647"/>
      <c r="L1009" s="647"/>
      <c r="M1009" s="648"/>
      <c r="N1009" s="122"/>
      <c r="X1009" s="159"/>
      <c r="AB1009" s="46" t="str">
        <f>IF(AD1004="","",IF(AK1009&gt;0,IF(AK1009&lt;=AD1004,"X",""),""))</f>
        <v/>
      </c>
      <c r="AC1009" s="317" t="str">
        <f>IF($F$28="","",$F$28)</f>
        <v>Recreation</v>
      </c>
      <c r="AD1009" s="646"/>
      <c r="AE1009" s="647"/>
      <c r="AF1009" s="648"/>
      <c r="AG1009" s="646"/>
      <c r="AH1009" s="647"/>
      <c r="AI1009" s="647"/>
      <c r="AJ1009" s="648"/>
      <c r="AK1009" s="122"/>
    </row>
    <row r="1010" spans="4:47" ht="15" customHeight="1" x14ac:dyDescent="0.3">
      <c r="E1010" s="46" t="str">
        <f>IF(G1004="","",IF(N1010&gt;0,IF(N1010&lt;=G1004,"X",""),""))</f>
        <v/>
      </c>
      <c r="F1010" s="317" t="str">
        <f>IF($F$29="","",$F$29)</f>
        <v>Health Services</v>
      </c>
      <c r="G1010" s="646"/>
      <c r="H1010" s="647"/>
      <c r="I1010" s="648"/>
      <c r="J1010" s="646"/>
      <c r="K1010" s="647"/>
      <c r="L1010" s="647"/>
      <c r="M1010" s="648"/>
      <c r="N1010" s="122"/>
      <c r="X1010" s="159"/>
      <c r="AB1010" s="46" t="str">
        <f>IF(AD1004="","",IF(AK1010&gt;0,IF(AK1010&lt;=AD1004,"X",""),""))</f>
        <v/>
      </c>
      <c r="AC1010" s="317" t="str">
        <f>IF($F$29="","",$F$29)</f>
        <v>Health Services</v>
      </c>
      <c r="AD1010" s="646"/>
      <c r="AE1010" s="647"/>
      <c r="AF1010" s="648"/>
      <c r="AG1010" s="646"/>
      <c r="AH1010" s="647"/>
      <c r="AI1010" s="647"/>
      <c r="AJ1010" s="648"/>
      <c r="AK1010" s="122"/>
    </row>
    <row r="1011" spans="4:47" ht="15" customHeight="1" x14ac:dyDescent="0.3">
      <c r="E1011" s="46" t="str">
        <f>IF(G1004="","",IF(N1011&gt;0,IF(N1011&lt;=G1004,"X",""),""))</f>
        <v/>
      </c>
      <c r="F1011" s="317" t="str">
        <f>IF($F$30="","",$F$30)</f>
        <v>Social Services</v>
      </c>
      <c r="G1011" s="646"/>
      <c r="H1011" s="647"/>
      <c r="I1011" s="648"/>
      <c r="J1011" s="646"/>
      <c r="K1011" s="647"/>
      <c r="L1011" s="647"/>
      <c r="M1011" s="648"/>
      <c r="N1011" s="122"/>
      <c r="X1011" s="159"/>
      <c r="AB1011" s="46" t="str">
        <f>IF(AD1004="","",IF(AK1011&gt;0,IF(AK1011&lt;=AD1004,"X",""),""))</f>
        <v/>
      </c>
      <c r="AC1011" s="317" t="str">
        <f>IF($F$30="","",$F$30)</f>
        <v>Social Services</v>
      </c>
      <c r="AD1011" s="646"/>
      <c r="AE1011" s="647"/>
      <c r="AF1011" s="648"/>
      <c r="AG1011" s="646"/>
      <c r="AH1011" s="647"/>
      <c r="AI1011" s="647"/>
      <c r="AJ1011" s="648"/>
      <c r="AK1011" s="122"/>
    </row>
    <row r="1012" spans="4:47" ht="15" customHeight="1" x14ac:dyDescent="0.3">
      <c r="E1012" s="46" t="str">
        <f>IF(G1004="","",IF(N1012&gt;0,IF(N1012&lt;=G1004,"X",""),""))</f>
        <v/>
      </c>
      <c r="F1012" s="317" t="str">
        <f>IF($F$31="","",$F$31)</f>
        <v/>
      </c>
      <c r="G1012" s="646"/>
      <c r="H1012" s="647"/>
      <c r="I1012" s="648"/>
      <c r="J1012" s="646"/>
      <c r="K1012" s="647"/>
      <c r="L1012" s="647"/>
      <c r="M1012" s="648"/>
      <c r="N1012" s="122"/>
      <c r="X1012" s="159"/>
      <c r="AB1012" s="46" t="str">
        <f>IF(AD1004="","",IF(AK1012&gt;0,IF(AK1012&lt;=AD1004,"X",""),""))</f>
        <v/>
      </c>
      <c r="AC1012" s="317" t="str">
        <f>IF($F$31="","",$F$31)</f>
        <v/>
      </c>
      <c r="AD1012" s="646"/>
      <c r="AE1012" s="647"/>
      <c r="AF1012" s="648"/>
      <c r="AG1012" s="646"/>
      <c r="AH1012" s="647"/>
      <c r="AI1012" s="647"/>
      <c r="AJ1012" s="648"/>
      <c r="AK1012" s="122"/>
    </row>
    <row r="1013" spans="4:47" ht="15" customHeight="1" x14ac:dyDescent="0.3">
      <c r="E1013" s="46" t="str">
        <f>IF(G1004="","",IF(N1013&gt;0,IF(N1013&lt;=G1004,"X",""),""))</f>
        <v/>
      </c>
      <c r="F1013" s="317" t="str">
        <f>IF($F$32="","",$F$32)</f>
        <v/>
      </c>
      <c r="G1013" s="646"/>
      <c r="H1013" s="647"/>
      <c r="I1013" s="648"/>
      <c r="J1013" s="646"/>
      <c r="K1013" s="647"/>
      <c r="L1013" s="647"/>
      <c r="M1013" s="648"/>
      <c r="N1013" s="122"/>
      <c r="X1013" s="159"/>
      <c r="AB1013" s="46" t="str">
        <f>IF(AD1004="","",IF(AK1013&gt;0,IF(AK1013&lt;=AD1004,"X",""),""))</f>
        <v/>
      </c>
      <c r="AC1013" s="317" t="str">
        <f>IF($F$32="","",$F$32)</f>
        <v/>
      </c>
      <c r="AD1013" s="646"/>
      <c r="AE1013" s="647"/>
      <c r="AF1013" s="648"/>
      <c r="AG1013" s="646"/>
      <c r="AH1013" s="647"/>
      <c r="AI1013" s="647"/>
      <c r="AJ1013" s="648"/>
      <c r="AK1013" s="122"/>
    </row>
    <row r="1014" spans="4:47" ht="15" customHeight="1" x14ac:dyDescent="0.3">
      <c r="E1014" s="46" t="str">
        <f>IF(G1004="","",IF(N1014&gt;0,IF(N1014&lt;=G1004,"X",""),""))</f>
        <v/>
      </c>
      <c r="F1014" s="317" t="str">
        <f>IF($F$33="","",$F$33)</f>
        <v/>
      </c>
      <c r="G1014" s="646"/>
      <c r="H1014" s="647"/>
      <c r="I1014" s="648"/>
      <c r="J1014" s="646"/>
      <c r="K1014" s="647"/>
      <c r="L1014" s="647"/>
      <c r="M1014" s="648"/>
      <c r="N1014" s="122"/>
      <c r="X1014" s="159"/>
      <c r="AB1014" s="46" t="str">
        <f>IF(AD1004="","",IF(AK1014&gt;0,IF(AK1014&lt;=AD1004,"X",""),""))</f>
        <v/>
      </c>
      <c r="AC1014" s="317" t="str">
        <f>IF($F$33="","",$F$33)</f>
        <v/>
      </c>
      <c r="AD1014" s="646"/>
      <c r="AE1014" s="647"/>
      <c r="AF1014" s="648"/>
      <c r="AG1014" s="646"/>
      <c r="AH1014" s="647"/>
      <c r="AI1014" s="647"/>
      <c r="AJ1014" s="648"/>
      <c r="AK1014" s="122"/>
    </row>
    <row r="1015" spans="4:47" ht="17.25" thickBot="1" x14ac:dyDescent="0.35">
      <c r="D1015" s="40"/>
      <c r="E1015" s="40"/>
      <c r="F1015" s="40"/>
      <c r="G1015" s="40"/>
      <c r="H1015" s="40"/>
      <c r="I1015" s="40"/>
      <c r="J1015" s="40"/>
      <c r="K1015" s="40"/>
      <c r="L1015" s="40"/>
      <c r="M1015" s="40"/>
      <c r="N1015" s="40"/>
      <c r="X1015" s="159"/>
      <c r="AA1015" s="40"/>
      <c r="AB1015" s="40"/>
      <c r="AC1015" s="40"/>
      <c r="AD1015" s="40"/>
      <c r="AE1015" s="40"/>
      <c r="AF1015" s="40"/>
      <c r="AG1015" s="40"/>
      <c r="AH1015" s="40"/>
      <c r="AI1015" s="40"/>
      <c r="AJ1015" s="40"/>
      <c r="AK1015" s="40"/>
    </row>
    <row r="1016" spans="4:47" x14ac:dyDescent="0.3">
      <c r="D1016" s="645"/>
      <c r="E1016" s="645"/>
      <c r="F1016" s="645"/>
      <c r="G1016" s="645"/>
      <c r="H1016" s="645"/>
      <c r="I1016" s="645"/>
      <c r="J1016" s="645"/>
      <c r="K1016" s="645"/>
      <c r="L1016" s="645"/>
      <c r="M1016" s="645"/>
      <c r="N1016" s="645"/>
      <c r="X1016" s="159"/>
      <c r="AA1016" s="645"/>
      <c r="AB1016" s="645"/>
      <c r="AC1016" s="645"/>
      <c r="AD1016" s="645"/>
      <c r="AE1016" s="645"/>
      <c r="AF1016" s="645"/>
      <c r="AG1016" s="645"/>
      <c r="AH1016" s="645"/>
      <c r="AI1016" s="645"/>
      <c r="AJ1016" s="645"/>
      <c r="AK1016" s="645"/>
    </row>
    <row r="1017" spans="4:47" x14ac:dyDescent="0.3">
      <c r="E1017" s="35" t="s">
        <v>194</v>
      </c>
      <c r="F1017" s="41">
        <f>F1003+1</f>
        <v>71</v>
      </c>
      <c r="G1017" s="35" t="s">
        <v>195</v>
      </c>
      <c r="H1017" s="35"/>
      <c r="I1017" s="35"/>
      <c r="J1017" s="326" t="s">
        <v>457</v>
      </c>
      <c r="K1017" s="324"/>
      <c r="X1017" s="159"/>
      <c r="AB1017" s="35" t="s">
        <v>194</v>
      </c>
      <c r="AC1017" s="41">
        <f>AC1003+1</f>
        <v>71</v>
      </c>
      <c r="AD1017" s="35" t="s">
        <v>195</v>
      </c>
      <c r="AE1017" s="35"/>
      <c r="AF1017" s="35"/>
      <c r="AG1017" s="326" t="s">
        <v>457</v>
      </c>
      <c r="AH1017" s="324"/>
    </row>
    <row r="1018" spans="4:47" x14ac:dyDescent="0.3">
      <c r="E1018" s="35" t="s">
        <v>196</v>
      </c>
      <c r="F1018" s="267"/>
      <c r="G1018" s="43" t="str">
        <f>IF(F1018=O$4,P$4,IF(F1018=O$5,P$5,IF(F1018=O$6,P$6,IF(F1018=O$7,P$7,IF(F1018=O$8,P$8,"")))))</f>
        <v/>
      </c>
      <c r="H1018" s="43"/>
      <c r="I1018" s="43"/>
      <c r="J1018" s="326" t="s">
        <v>458</v>
      </c>
      <c r="K1018" s="324"/>
      <c r="L1018" s="44"/>
      <c r="M1018" s="44"/>
      <c r="N1018" s="44"/>
      <c r="O1018" s="113">
        <f>IF(F1018="",0,1)</f>
        <v>0</v>
      </c>
      <c r="P1018" s="113">
        <f>IF(E1021="",0,1)</f>
        <v>0</v>
      </c>
      <c r="Q1018" s="113">
        <f>IF(E1022="",0,1)</f>
        <v>0</v>
      </c>
      <c r="R1018" s="113">
        <f>IF(E1023="",0,1)</f>
        <v>0</v>
      </c>
      <c r="S1018" s="113">
        <f>IF(E1024="",0,1)</f>
        <v>0</v>
      </c>
      <c r="T1018" s="113">
        <f>IF(E1025="",0,1)</f>
        <v>0</v>
      </c>
      <c r="U1018" s="113">
        <f>IF(E1026="",0,1)</f>
        <v>0</v>
      </c>
      <c r="V1018" s="113">
        <f>IF(E1027="",0,1)</f>
        <v>0</v>
      </c>
      <c r="W1018" s="113">
        <f>IF(E1028="",0,1)</f>
        <v>0</v>
      </c>
      <c r="X1018" s="159"/>
      <c r="AB1018" s="35" t="s">
        <v>196</v>
      </c>
      <c r="AC1018" s="267"/>
      <c r="AD1018" s="43" t="str">
        <f>IF(AC1018=AL$4,AM$4,IF(AC1018=AL$5,AM$5,IF(AC1018=AL$6,AM$6,IF(AC1018=AL$7,AM$7,IF(AC1018=AL$8,AM$8,"")))))</f>
        <v/>
      </c>
      <c r="AE1018" s="43"/>
      <c r="AF1018" s="43"/>
      <c r="AG1018" s="326" t="s">
        <v>458</v>
      </c>
      <c r="AH1018" s="324"/>
      <c r="AI1018" s="44"/>
      <c r="AJ1018" s="44"/>
      <c r="AK1018" s="44"/>
      <c r="AL1018" s="113">
        <f>IF(AC1018="",0,1)</f>
        <v>0</v>
      </c>
      <c r="AM1018" s="113">
        <f>IF(AB1021="",0,1)</f>
        <v>0</v>
      </c>
      <c r="AN1018" s="113">
        <f>IF(AB1022="",0,1)</f>
        <v>0</v>
      </c>
      <c r="AO1018" s="113">
        <f>IF(AB1023="",0,1)</f>
        <v>0</v>
      </c>
      <c r="AP1018" s="113">
        <f>IF(AB1024="",0,1)</f>
        <v>0</v>
      </c>
      <c r="AQ1018" s="113">
        <f>IF(AB1025="",0,1)</f>
        <v>0</v>
      </c>
      <c r="AR1018" s="113">
        <f>IF(AB1026="",0,1)</f>
        <v>0</v>
      </c>
      <c r="AS1018" s="113">
        <f>IF(AB1027="",0,1)</f>
        <v>0</v>
      </c>
      <c r="AT1018" s="113">
        <f>IF(AB1028="",0,1)</f>
        <v>0</v>
      </c>
      <c r="AU1018" s="113">
        <f>IF(AB1028="",0,1)</f>
        <v>0</v>
      </c>
    </row>
    <row r="1019" spans="4:47" x14ac:dyDescent="0.3">
      <c r="G1019" s="82"/>
      <c r="H1019" s="82"/>
      <c r="I1019" s="82"/>
      <c r="J1019" s="82"/>
      <c r="K1019" s="82"/>
      <c r="L1019" s="82"/>
      <c r="M1019" s="82"/>
      <c r="N1019" s="82"/>
      <c r="X1019" s="159"/>
      <c r="AD1019" s="318"/>
      <c r="AE1019" s="318"/>
      <c r="AF1019" s="318"/>
      <c r="AG1019" s="318"/>
      <c r="AH1019" s="318"/>
      <c r="AI1019" s="318"/>
      <c r="AJ1019" s="318"/>
      <c r="AK1019" s="318"/>
    </row>
    <row r="1020" spans="4:47" x14ac:dyDescent="0.3">
      <c r="F1020" s="35" t="s">
        <v>197</v>
      </c>
      <c r="G1020" s="35" t="s">
        <v>198</v>
      </c>
      <c r="H1020" s="35"/>
      <c r="I1020" s="35"/>
      <c r="J1020" s="35" t="s">
        <v>199</v>
      </c>
      <c r="K1020" s="35"/>
      <c r="L1020" s="35"/>
      <c r="M1020" s="35"/>
      <c r="N1020" s="35" t="s">
        <v>200</v>
      </c>
      <c r="X1020" s="159"/>
      <c r="AC1020" s="35" t="s">
        <v>197</v>
      </c>
      <c r="AD1020" s="35" t="s">
        <v>198</v>
      </c>
      <c r="AE1020" s="35"/>
      <c r="AF1020" s="35"/>
      <c r="AG1020" s="35" t="s">
        <v>199</v>
      </c>
      <c r="AH1020" s="35"/>
      <c r="AI1020" s="35"/>
      <c r="AJ1020" s="35"/>
      <c r="AK1020" s="35" t="s">
        <v>200</v>
      </c>
    </row>
    <row r="1021" spans="4:47" ht="15" customHeight="1" x14ac:dyDescent="0.3">
      <c r="E1021" s="46" t="str">
        <f>IF(G1018="","",IF(N1021&gt;0,IF(N1021&lt;=G1018,"X",""),""))</f>
        <v/>
      </c>
      <c r="F1021" s="317" t="str">
        <f>IF($F$26="","",$F$26)</f>
        <v>Grocery Stores</v>
      </c>
      <c r="G1021" s="646"/>
      <c r="H1021" s="647"/>
      <c r="I1021" s="648"/>
      <c r="J1021" s="646"/>
      <c r="K1021" s="647"/>
      <c r="L1021" s="647"/>
      <c r="M1021" s="648"/>
      <c r="N1021" s="122"/>
      <c r="X1021" s="159"/>
      <c r="AB1021" s="46" t="str">
        <f>IF(AD1018="","",IF(AK1021&gt;0,IF(AK1021&lt;=AD1018,"X",""),""))</f>
        <v/>
      </c>
      <c r="AC1021" s="317" t="str">
        <f>IF($F$26="","",$F$26)</f>
        <v>Grocery Stores</v>
      </c>
      <c r="AD1021" s="646"/>
      <c r="AE1021" s="647"/>
      <c r="AF1021" s="648"/>
      <c r="AG1021" s="646"/>
      <c r="AH1021" s="647"/>
      <c r="AI1021" s="647"/>
      <c r="AJ1021" s="648"/>
      <c r="AK1021" s="122"/>
    </row>
    <row r="1022" spans="4:47" ht="15" customHeight="1" x14ac:dyDescent="0.3">
      <c r="E1022" s="46" t="str">
        <f>IF(G1018="","",IF(N1022&gt;0,IF(N1022&lt;=G1018,"X",""),""))</f>
        <v/>
      </c>
      <c r="F1022" s="317" t="str">
        <f>IF($F$27="","",$F$27)</f>
        <v>Education</v>
      </c>
      <c r="G1022" s="646"/>
      <c r="H1022" s="647"/>
      <c r="I1022" s="648"/>
      <c r="J1022" s="646"/>
      <c r="K1022" s="647"/>
      <c r="L1022" s="647"/>
      <c r="M1022" s="648"/>
      <c r="N1022" s="122"/>
      <c r="X1022" s="159"/>
      <c r="AB1022" s="46" t="str">
        <f>IF(AD1018="","",IF(AK1022&gt;0,IF(AK1022&lt;=AD1018,"X",""),""))</f>
        <v/>
      </c>
      <c r="AC1022" s="317" t="str">
        <f>IF($F$27="","",$F$27)</f>
        <v>Education</v>
      </c>
      <c r="AD1022" s="646"/>
      <c r="AE1022" s="647"/>
      <c r="AF1022" s="648"/>
      <c r="AG1022" s="646"/>
      <c r="AH1022" s="647"/>
      <c r="AI1022" s="647"/>
      <c r="AJ1022" s="648"/>
      <c r="AK1022" s="122"/>
    </row>
    <row r="1023" spans="4:47" ht="15" customHeight="1" x14ac:dyDescent="0.3">
      <c r="E1023" s="46" t="str">
        <f>IF(G1018="","",IF(N1023&gt;0,IF(N1023&lt;=G1018,"X",""),""))</f>
        <v/>
      </c>
      <c r="F1023" s="317" t="str">
        <f>IF($F$28="","",$F$28)</f>
        <v>Recreation</v>
      </c>
      <c r="G1023" s="646"/>
      <c r="H1023" s="647"/>
      <c r="I1023" s="648"/>
      <c r="J1023" s="646"/>
      <c r="K1023" s="647"/>
      <c r="L1023" s="647"/>
      <c r="M1023" s="648"/>
      <c r="N1023" s="122"/>
      <c r="X1023" s="159"/>
      <c r="AB1023" s="46" t="str">
        <f>IF(AD1018="","",IF(AK1023&gt;0,IF(AK1023&lt;=AD1018,"X",""),""))</f>
        <v/>
      </c>
      <c r="AC1023" s="317" t="str">
        <f>IF($F$28="","",$F$28)</f>
        <v>Recreation</v>
      </c>
      <c r="AD1023" s="646"/>
      <c r="AE1023" s="647"/>
      <c r="AF1023" s="648"/>
      <c r="AG1023" s="646"/>
      <c r="AH1023" s="647"/>
      <c r="AI1023" s="647"/>
      <c r="AJ1023" s="648"/>
      <c r="AK1023" s="122"/>
    </row>
    <row r="1024" spans="4:47" ht="15" customHeight="1" x14ac:dyDescent="0.3">
      <c r="E1024" s="46" t="str">
        <f>IF(G1018="","",IF(N1024&gt;0,IF(N1024&lt;=G1018,"X",""),""))</f>
        <v/>
      </c>
      <c r="F1024" s="317" t="str">
        <f>IF($F$29="","",$F$29)</f>
        <v>Health Services</v>
      </c>
      <c r="G1024" s="646"/>
      <c r="H1024" s="647"/>
      <c r="I1024" s="648"/>
      <c r="J1024" s="646"/>
      <c r="K1024" s="647"/>
      <c r="L1024" s="647"/>
      <c r="M1024" s="648"/>
      <c r="N1024" s="122"/>
      <c r="X1024" s="159"/>
      <c r="AB1024" s="46" t="str">
        <f>IF(AD1018="","",IF(AK1024&gt;0,IF(AK1024&lt;=AD1018,"X",""),""))</f>
        <v/>
      </c>
      <c r="AC1024" s="317" t="str">
        <f>IF($F$29="","",$F$29)</f>
        <v>Health Services</v>
      </c>
      <c r="AD1024" s="646"/>
      <c r="AE1024" s="647"/>
      <c r="AF1024" s="648"/>
      <c r="AG1024" s="646"/>
      <c r="AH1024" s="647"/>
      <c r="AI1024" s="647"/>
      <c r="AJ1024" s="648"/>
      <c r="AK1024" s="122"/>
    </row>
    <row r="1025" spans="4:47" ht="15" customHeight="1" x14ac:dyDescent="0.3">
      <c r="E1025" s="46" t="str">
        <f>IF(G1018="","",IF(N1025&gt;0,IF(N1025&lt;=G1018,"X",""),""))</f>
        <v/>
      </c>
      <c r="F1025" s="317" t="str">
        <f>IF($F$30="","",$F$30)</f>
        <v>Social Services</v>
      </c>
      <c r="G1025" s="646"/>
      <c r="H1025" s="647"/>
      <c r="I1025" s="648"/>
      <c r="J1025" s="646"/>
      <c r="K1025" s="647"/>
      <c r="L1025" s="647"/>
      <c r="M1025" s="648"/>
      <c r="N1025" s="122"/>
      <c r="X1025" s="159"/>
      <c r="AB1025" s="46" t="str">
        <f>IF(AD1018="","",IF(AK1025&gt;0,IF(AK1025&lt;=AD1018,"X",""),""))</f>
        <v/>
      </c>
      <c r="AC1025" s="317" t="str">
        <f>IF($F$30="","",$F$30)</f>
        <v>Social Services</v>
      </c>
      <c r="AD1025" s="646"/>
      <c r="AE1025" s="647"/>
      <c r="AF1025" s="648"/>
      <c r="AG1025" s="646"/>
      <c r="AH1025" s="647"/>
      <c r="AI1025" s="647"/>
      <c r="AJ1025" s="648"/>
      <c r="AK1025" s="122"/>
    </row>
    <row r="1026" spans="4:47" ht="15" customHeight="1" x14ac:dyDescent="0.3">
      <c r="E1026" s="46" t="str">
        <f>IF(G1018="","",IF(N1026&gt;0,IF(N1026&lt;=G1018,"X",""),""))</f>
        <v/>
      </c>
      <c r="F1026" s="317" t="str">
        <f>IF($F$31="","",$F$31)</f>
        <v/>
      </c>
      <c r="G1026" s="646"/>
      <c r="H1026" s="647"/>
      <c r="I1026" s="648"/>
      <c r="J1026" s="646"/>
      <c r="K1026" s="647"/>
      <c r="L1026" s="647"/>
      <c r="M1026" s="648"/>
      <c r="N1026" s="122"/>
      <c r="X1026" s="159"/>
      <c r="AB1026" s="46" t="str">
        <f>IF(AD1018="","",IF(AK1026&gt;0,IF(AK1026&lt;=AD1018,"X",""),""))</f>
        <v/>
      </c>
      <c r="AC1026" s="317" t="str">
        <f>IF($F$31="","",$F$31)</f>
        <v/>
      </c>
      <c r="AD1026" s="646"/>
      <c r="AE1026" s="647"/>
      <c r="AF1026" s="648"/>
      <c r="AG1026" s="646"/>
      <c r="AH1026" s="647"/>
      <c r="AI1026" s="647"/>
      <c r="AJ1026" s="648"/>
      <c r="AK1026" s="122"/>
    </row>
    <row r="1027" spans="4:47" ht="15" customHeight="1" x14ac:dyDescent="0.3">
      <c r="E1027" s="46" t="str">
        <f>IF(G1018="","",IF(N1027&gt;0,IF(N1027&lt;=G1018,"X",""),""))</f>
        <v/>
      </c>
      <c r="F1027" s="317" t="str">
        <f>IF($F$32="","",$F$32)</f>
        <v/>
      </c>
      <c r="G1027" s="646"/>
      <c r="H1027" s="647"/>
      <c r="I1027" s="648"/>
      <c r="J1027" s="646"/>
      <c r="K1027" s="647"/>
      <c r="L1027" s="647"/>
      <c r="M1027" s="648"/>
      <c r="N1027" s="122"/>
      <c r="X1027" s="159"/>
      <c r="AB1027" s="46" t="str">
        <f>IF(AD1018="","",IF(AK1027&gt;0,IF(AK1027&lt;=AD1018,"X",""),""))</f>
        <v/>
      </c>
      <c r="AC1027" s="317" t="str">
        <f>IF($F$32="","",$F$32)</f>
        <v/>
      </c>
      <c r="AD1027" s="646"/>
      <c r="AE1027" s="647"/>
      <c r="AF1027" s="648"/>
      <c r="AG1027" s="646"/>
      <c r="AH1027" s="647"/>
      <c r="AI1027" s="647"/>
      <c r="AJ1027" s="648"/>
      <c r="AK1027" s="122"/>
    </row>
    <row r="1028" spans="4:47" ht="15" customHeight="1" x14ac:dyDescent="0.3">
      <c r="E1028" s="46" t="str">
        <f>IF(G1018="","",IF(N1028&gt;0,IF(N1028&lt;=G1018,"X",""),""))</f>
        <v/>
      </c>
      <c r="F1028" s="317" t="str">
        <f>IF($F$33="","",$F$33)</f>
        <v/>
      </c>
      <c r="G1028" s="646"/>
      <c r="H1028" s="647"/>
      <c r="I1028" s="648"/>
      <c r="J1028" s="646"/>
      <c r="K1028" s="647"/>
      <c r="L1028" s="647"/>
      <c r="M1028" s="648"/>
      <c r="N1028" s="122"/>
      <c r="X1028" s="159"/>
      <c r="AB1028" s="46" t="str">
        <f>IF(AD1018="","",IF(AK1028&gt;0,IF(AK1028&lt;=AD1018,"X",""),""))</f>
        <v/>
      </c>
      <c r="AC1028" s="317" t="str">
        <f>IF($F$33="","",$F$33)</f>
        <v/>
      </c>
      <c r="AD1028" s="646"/>
      <c r="AE1028" s="647"/>
      <c r="AF1028" s="648"/>
      <c r="AG1028" s="646"/>
      <c r="AH1028" s="647"/>
      <c r="AI1028" s="647"/>
      <c r="AJ1028" s="648"/>
      <c r="AK1028" s="122"/>
    </row>
    <row r="1029" spans="4:47" ht="17.25" thickBot="1" x14ac:dyDescent="0.35">
      <c r="D1029" s="40"/>
      <c r="E1029" s="40"/>
      <c r="F1029" s="40"/>
      <c r="G1029" s="40"/>
      <c r="H1029" s="40"/>
      <c r="I1029" s="40"/>
      <c r="J1029" s="40"/>
      <c r="K1029" s="40"/>
      <c r="L1029" s="40"/>
      <c r="M1029" s="40"/>
      <c r="N1029" s="40"/>
      <c r="X1029" s="159"/>
      <c r="AA1029" s="40"/>
      <c r="AB1029" s="40"/>
      <c r="AC1029" s="40"/>
      <c r="AD1029" s="40"/>
      <c r="AE1029" s="40"/>
      <c r="AF1029" s="40"/>
      <c r="AG1029" s="40"/>
      <c r="AH1029" s="40"/>
      <c r="AI1029" s="40"/>
      <c r="AJ1029" s="40"/>
      <c r="AK1029" s="40"/>
    </row>
    <row r="1030" spans="4:47" x14ac:dyDescent="0.3">
      <c r="D1030" s="645"/>
      <c r="E1030" s="645"/>
      <c r="F1030" s="645"/>
      <c r="G1030" s="645"/>
      <c r="H1030" s="645"/>
      <c r="I1030" s="645"/>
      <c r="J1030" s="645"/>
      <c r="K1030" s="645"/>
      <c r="L1030" s="645"/>
      <c r="M1030" s="645"/>
      <c r="N1030" s="645"/>
      <c r="X1030" s="159"/>
      <c r="AA1030" s="645"/>
      <c r="AB1030" s="645"/>
      <c r="AC1030" s="645"/>
      <c r="AD1030" s="645"/>
      <c r="AE1030" s="645"/>
      <c r="AF1030" s="645"/>
      <c r="AG1030" s="645"/>
      <c r="AH1030" s="645"/>
      <c r="AI1030" s="645"/>
      <c r="AJ1030" s="645"/>
      <c r="AK1030" s="645"/>
    </row>
    <row r="1031" spans="4:47" x14ac:dyDescent="0.3">
      <c r="E1031" s="35" t="s">
        <v>194</v>
      </c>
      <c r="F1031" s="41">
        <f>F1017+1</f>
        <v>72</v>
      </c>
      <c r="G1031" s="35" t="s">
        <v>195</v>
      </c>
      <c r="H1031" s="35"/>
      <c r="I1031" s="35"/>
      <c r="J1031" s="326" t="s">
        <v>457</v>
      </c>
      <c r="K1031" s="324"/>
      <c r="X1031" s="159"/>
      <c r="AB1031" s="35" t="s">
        <v>194</v>
      </c>
      <c r="AC1031" s="41">
        <f>AC1017+1</f>
        <v>72</v>
      </c>
      <c r="AD1031" s="35" t="s">
        <v>195</v>
      </c>
      <c r="AE1031" s="35"/>
      <c r="AF1031" s="35"/>
      <c r="AG1031" s="326" t="s">
        <v>457</v>
      </c>
      <c r="AH1031" s="324"/>
    </row>
    <row r="1032" spans="4:47" x14ac:dyDescent="0.3">
      <c r="E1032" s="35" t="s">
        <v>196</v>
      </c>
      <c r="F1032" s="267"/>
      <c r="G1032" s="43" t="str">
        <f>IF(F1032=O$4,P$4,IF(F1032=O$5,P$5,IF(F1032=O$6,P$6,IF(F1032=O$7,P$7,IF(F1032=O$8,P$8,"")))))</f>
        <v/>
      </c>
      <c r="H1032" s="43"/>
      <c r="I1032" s="43"/>
      <c r="J1032" s="326" t="s">
        <v>458</v>
      </c>
      <c r="K1032" s="324"/>
      <c r="L1032" s="44"/>
      <c r="M1032" s="44"/>
      <c r="N1032" s="44"/>
      <c r="O1032" s="113">
        <f>IF(F1032="",0,1)</f>
        <v>0</v>
      </c>
      <c r="P1032" s="113">
        <f>IF(E1035="",0,1)</f>
        <v>0</v>
      </c>
      <c r="Q1032" s="113">
        <f>IF(E1036="",0,1)</f>
        <v>0</v>
      </c>
      <c r="R1032" s="113">
        <f>IF(E1037="",0,1)</f>
        <v>0</v>
      </c>
      <c r="S1032" s="113">
        <f>IF(E1038="",0,1)</f>
        <v>0</v>
      </c>
      <c r="T1032" s="113">
        <f>IF(E1039="",0,1)</f>
        <v>0</v>
      </c>
      <c r="U1032" s="113">
        <f>IF(E1040="",0,1)</f>
        <v>0</v>
      </c>
      <c r="V1032" s="113">
        <f>IF(E1041="",0,1)</f>
        <v>0</v>
      </c>
      <c r="W1032" s="113">
        <f>IF(E1042="",0,1)</f>
        <v>0</v>
      </c>
      <c r="X1032" s="159"/>
      <c r="AB1032" s="35" t="s">
        <v>196</v>
      </c>
      <c r="AC1032" s="267"/>
      <c r="AD1032" s="43" t="str">
        <f>IF(AC1032=AL$4,AM$4,IF(AC1032=AL$5,AM$5,IF(AC1032=AL$6,AM$6,IF(AC1032=AL$7,AM$7,IF(AC1032=AL$8,AM$8,"")))))</f>
        <v/>
      </c>
      <c r="AE1032" s="43"/>
      <c r="AF1032" s="43"/>
      <c r="AG1032" s="326" t="s">
        <v>458</v>
      </c>
      <c r="AH1032" s="324"/>
      <c r="AI1032" s="44"/>
      <c r="AJ1032" s="44"/>
      <c r="AK1032" s="44"/>
      <c r="AL1032" s="113">
        <f>IF(AC1032="",0,1)</f>
        <v>0</v>
      </c>
      <c r="AM1032" s="113">
        <f>IF(AB1035="",0,1)</f>
        <v>0</v>
      </c>
      <c r="AN1032" s="113">
        <f>IF(AB1036="",0,1)</f>
        <v>0</v>
      </c>
      <c r="AO1032" s="113">
        <f>IF(AB1037="",0,1)</f>
        <v>0</v>
      </c>
      <c r="AP1032" s="113">
        <f>IF(AB1038="",0,1)</f>
        <v>0</v>
      </c>
      <c r="AQ1032" s="113">
        <f>IF(AB1039="",0,1)</f>
        <v>0</v>
      </c>
      <c r="AR1032" s="113">
        <f>IF(AB1040="",0,1)</f>
        <v>0</v>
      </c>
      <c r="AS1032" s="113">
        <f>IF(AB1041="",0,1)</f>
        <v>0</v>
      </c>
      <c r="AT1032" s="113">
        <f>IF(AB1042="",0,1)</f>
        <v>0</v>
      </c>
      <c r="AU1032" s="113">
        <f>IF(AB1042="",0,1)</f>
        <v>0</v>
      </c>
    </row>
    <row r="1033" spans="4:47" x14ac:dyDescent="0.3">
      <c r="G1033" s="82"/>
      <c r="H1033" s="82"/>
      <c r="I1033" s="82"/>
      <c r="J1033" s="82"/>
      <c r="K1033" s="82"/>
      <c r="L1033" s="82"/>
      <c r="M1033" s="82"/>
      <c r="N1033" s="82"/>
      <c r="X1033" s="159"/>
      <c r="AD1033" s="318"/>
      <c r="AE1033" s="318"/>
      <c r="AF1033" s="318"/>
      <c r="AG1033" s="318"/>
      <c r="AH1033" s="318"/>
      <c r="AI1033" s="318"/>
      <c r="AJ1033" s="318"/>
      <c r="AK1033" s="318"/>
    </row>
    <row r="1034" spans="4:47" x14ac:dyDescent="0.3">
      <c r="F1034" s="35" t="s">
        <v>197</v>
      </c>
      <c r="G1034" s="35" t="s">
        <v>198</v>
      </c>
      <c r="H1034" s="35"/>
      <c r="I1034" s="35"/>
      <c r="J1034" s="35" t="s">
        <v>199</v>
      </c>
      <c r="K1034" s="35"/>
      <c r="L1034" s="35"/>
      <c r="M1034" s="35"/>
      <c r="N1034" s="35" t="s">
        <v>200</v>
      </c>
      <c r="X1034" s="159"/>
      <c r="AC1034" s="35" t="s">
        <v>197</v>
      </c>
      <c r="AD1034" s="35" t="s">
        <v>198</v>
      </c>
      <c r="AE1034" s="35"/>
      <c r="AF1034" s="35"/>
      <c r="AG1034" s="35" t="s">
        <v>199</v>
      </c>
      <c r="AH1034" s="35"/>
      <c r="AI1034" s="35"/>
      <c r="AJ1034" s="35"/>
      <c r="AK1034" s="35" t="s">
        <v>200</v>
      </c>
    </row>
    <row r="1035" spans="4:47" ht="15" customHeight="1" x14ac:dyDescent="0.3">
      <c r="E1035" s="46" t="str">
        <f>IF(G1032="","",IF(N1035&gt;0,IF(N1035&lt;=G1032,"X",""),""))</f>
        <v/>
      </c>
      <c r="F1035" s="317" t="str">
        <f>IF($F$26="","",$F$26)</f>
        <v>Grocery Stores</v>
      </c>
      <c r="G1035" s="646"/>
      <c r="H1035" s="647"/>
      <c r="I1035" s="648"/>
      <c r="J1035" s="646"/>
      <c r="K1035" s="647"/>
      <c r="L1035" s="647"/>
      <c r="M1035" s="648"/>
      <c r="N1035" s="122"/>
      <c r="X1035" s="159"/>
      <c r="AB1035" s="46" t="str">
        <f>IF(AD1032="","",IF(AK1035&gt;0,IF(AK1035&lt;=AD1032,"X",""),""))</f>
        <v/>
      </c>
      <c r="AC1035" s="317" t="str">
        <f>IF($F$26="","",$F$26)</f>
        <v>Grocery Stores</v>
      </c>
      <c r="AD1035" s="646"/>
      <c r="AE1035" s="647"/>
      <c r="AF1035" s="648"/>
      <c r="AG1035" s="646"/>
      <c r="AH1035" s="647"/>
      <c r="AI1035" s="647"/>
      <c r="AJ1035" s="648"/>
      <c r="AK1035" s="122"/>
    </row>
    <row r="1036" spans="4:47" ht="15" customHeight="1" x14ac:dyDescent="0.3">
      <c r="E1036" s="46" t="str">
        <f>IF(G1032="","",IF(N1036&gt;0,IF(N1036&lt;=G1032,"X",""),""))</f>
        <v/>
      </c>
      <c r="F1036" s="317" t="str">
        <f>IF($F$27="","",$F$27)</f>
        <v>Education</v>
      </c>
      <c r="G1036" s="646"/>
      <c r="H1036" s="647"/>
      <c r="I1036" s="648"/>
      <c r="J1036" s="646"/>
      <c r="K1036" s="647"/>
      <c r="L1036" s="647"/>
      <c r="M1036" s="648"/>
      <c r="N1036" s="122"/>
      <c r="X1036" s="159"/>
      <c r="AB1036" s="46" t="str">
        <f>IF(AD1032="","",IF(AK1036&gt;0,IF(AK1036&lt;=AD1032,"X",""),""))</f>
        <v/>
      </c>
      <c r="AC1036" s="317" t="str">
        <f>IF($F$27="","",$F$27)</f>
        <v>Education</v>
      </c>
      <c r="AD1036" s="646"/>
      <c r="AE1036" s="647"/>
      <c r="AF1036" s="648"/>
      <c r="AG1036" s="646"/>
      <c r="AH1036" s="647"/>
      <c r="AI1036" s="647"/>
      <c r="AJ1036" s="648"/>
      <c r="AK1036" s="122"/>
    </row>
    <row r="1037" spans="4:47" ht="15" customHeight="1" x14ac:dyDescent="0.3">
      <c r="E1037" s="46" t="str">
        <f>IF(G1032="","",IF(N1037&gt;0,IF(N1037&lt;=G1032,"X",""),""))</f>
        <v/>
      </c>
      <c r="F1037" s="317" t="str">
        <f>IF($F$28="","",$F$28)</f>
        <v>Recreation</v>
      </c>
      <c r="G1037" s="646"/>
      <c r="H1037" s="647"/>
      <c r="I1037" s="648"/>
      <c r="J1037" s="646"/>
      <c r="K1037" s="647"/>
      <c r="L1037" s="647"/>
      <c r="M1037" s="648"/>
      <c r="N1037" s="122"/>
      <c r="X1037" s="159"/>
      <c r="AB1037" s="46" t="str">
        <f>IF(AD1032="","",IF(AK1037&gt;0,IF(AK1037&lt;=AD1032,"X",""),""))</f>
        <v/>
      </c>
      <c r="AC1037" s="317" t="str">
        <f>IF($F$28="","",$F$28)</f>
        <v>Recreation</v>
      </c>
      <c r="AD1037" s="646"/>
      <c r="AE1037" s="647"/>
      <c r="AF1037" s="648"/>
      <c r="AG1037" s="646"/>
      <c r="AH1037" s="647"/>
      <c r="AI1037" s="647"/>
      <c r="AJ1037" s="648"/>
      <c r="AK1037" s="122"/>
    </row>
    <row r="1038" spans="4:47" ht="15" customHeight="1" x14ac:dyDescent="0.3">
      <c r="E1038" s="46" t="str">
        <f>IF(G1032="","",IF(N1038&gt;0,IF(N1038&lt;=G1032,"X",""),""))</f>
        <v/>
      </c>
      <c r="F1038" s="317" t="str">
        <f>IF($F$29="","",$F$29)</f>
        <v>Health Services</v>
      </c>
      <c r="G1038" s="646"/>
      <c r="H1038" s="647"/>
      <c r="I1038" s="648"/>
      <c r="J1038" s="646"/>
      <c r="K1038" s="647"/>
      <c r="L1038" s="647"/>
      <c r="M1038" s="648"/>
      <c r="N1038" s="122"/>
      <c r="X1038" s="159"/>
      <c r="AB1038" s="46" t="str">
        <f>IF(AD1032="","",IF(AK1038&gt;0,IF(AK1038&lt;=AD1032,"X",""),""))</f>
        <v/>
      </c>
      <c r="AC1038" s="317" t="str">
        <f>IF($F$29="","",$F$29)</f>
        <v>Health Services</v>
      </c>
      <c r="AD1038" s="646"/>
      <c r="AE1038" s="647"/>
      <c r="AF1038" s="648"/>
      <c r="AG1038" s="646"/>
      <c r="AH1038" s="647"/>
      <c r="AI1038" s="647"/>
      <c r="AJ1038" s="648"/>
      <c r="AK1038" s="122"/>
    </row>
    <row r="1039" spans="4:47" ht="15" customHeight="1" x14ac:dyDescent="0.3">
      <c r="E1039" s="46" t="str">
        <f>IF(G1032="","",IF(N1039&gt;0,IF(N1039&lt;=G1032,"X",""),""))</f>
        <v/>
      </c>
      <c r="F1039" s="317" t="str">
        <f>IF($F$30="","",$F$30)</f>
        <v>Social Services</v>
      </c>
      <c r="G1039" s="646"/>
      <c r="H1039" s="647"/>
      <c r="I1039" s="648"/>
      <c r="J1039" s="646"/>
      <c r="K1039" s="647"/>
      <c r="L1039" s="647"/>
      <c r="M1039" s="648"/>
      <c r="N1039" s="122"/>
      <c r="X1039" s="159"/>
      <c r="AB1039" s="46" t="str">
        <f>IF(AD1032="","",IF(AK1039&gt;0,IF(AK1039&lt;=AD1032,"X",""),""))</f>
        <v/>
      </c>
      <c r="AC1039" s="317" t="str">
        <f>IF($F$30="","",$F$30)</f>
        <v>Social Services</v>
      </c>
      <c r="AD1039" s="646"/>
      <c r="AE1039" s="647"/>
      <c r="AF1039" s="648"/>
      <c r="AG1039" s="646"/>
      <c r="AH1039" s="647"/>
      <c r="AI1039" s="647"/>
      <c r="AJ1039" s="648"/>
      <c r="AK1039" s="122"/>
    </row>
    <row r="1040" spans="4:47" ht="15" customHeight="1" x14ac:dyDescent="0.3">
      <c r="E1040" s="46" t="str">
        <f>IF(G1032="","",IF(N1040&gt;0,IF(N1040&lt;=G1032,"X",""),""))</f>
        <v/>
      </c>
      <c r="F1040" s="317" t="str">
        <f>IF($F$31="","",$F$31)</f>
        <v/>
      </c>
      <c r="G1040" s="646"/>
      <c r="H1040" s="647"/>
      <c r="I1040" s="648"/>
      <c r="J1040" s="646"/>
      <c r="K1040" s="647"/>
      <c r="L1040" s="647"/>
      <c r="M1040" s="648"/>
      <c r="N1040" s="122"/>
      <c r="X1040" s="159"/>
      <c r="AB1040" s="46" t="str">
        <f>IF(AD1032="","",IF(AK1040&gt;0,IF(AK1040&lt;=AD1032,"X",""),""))</f>
        <v/>
      </c>
      <c r="AC1040" s="317" t="str">
        <f>IF($F$31="","",$F$31)</f>
        <v/>
      </c>
      <c r="AD1040" s="646"/>
      <c r="AE1040" s="647"/>
      <c r="AF1040" s="648"/>
      <c r="AG1040" s="646"/>
      <c r="AH1040" s="647"/>
      <c r="AI1040" s="647"/>
      <c r="AJ1040" s="648"/>
      <c r="AK1040" s="122"/>
    </row>
    <row r="1041" spans="4:47" ht="15" customHeight="1" x14ac:dyDescent="0.3">
      <c r="E1041" s="46" t="str">
        <f>IF(G1032="","",IF(N1041&gt;0,IF(N1041&lt;=G1032,"X",""),""))</f>
        <v/>
      </c>
      <c r="F1041" s="317" t="str">
        <f>IF($F$32="","",$F$32)</f>
        <v/>
      </c>
      <c r="G1041" s="646"/>
      <c r="H1041" s="647"/>
      <c r="I1041" s="648"/>
      <c r="J1041" s="646"/>
      <c r="K1041" s="647"/>
      <c r="L1041" s="647"/>
      <c r="M1041" s="648"/>
      <c r="N1041" s="122"/>
      <c r="X1041" s="159"/>
      <c r="AB1041" s="46" t="str">
        <f>IF(AD1032="","",IF(AK1041&gt;0,IF(AK1041&lt;=AD1032,"X",""),""))</f>
        <v/>
      </c>
      <c r="AC1041" s="317" t="str">
        <f>IF($F$32="","",$F$32)</f>
        <v/>
      </c>
      <c r="AD1041" s="646"/>
      <c r="AE1041" s="647"/>
      <c r="AF1041" s="648"/>
      <c r="AG1041" s="646"/>
      <c r="AH1041" s="647"/>
      <c r="AI1041" s="647"/>
      <c r="AJ1041" s="648"/>
      <c r="AK1041" s="122"/>
    </row>
    <row r="1042" spans="4:47" ht="15" customHeight="1" x14ac:dyDescent="0.3">
      <c r="E1042" s="46" t="str">
        <f>IF(G1032="","",IF(N1042&gt;0,IF(N1042&lt;=G1032,"X",""),""))</f>
        <v/>
      </c>
      <c r="F1042" s="317" t="str">
        <f>IF($F$33="","",$F$33)</f>
        <v/>
      </c>
      <c r="G1042" s="646"/>
      <c r="H1042" s="647"/>
      <c r="I1042" s="648"/>
      <c r="J1042" s="646"/>
      <c r="K1042" s="647"/>
      <c r="L1042" s="647"/>
      <c r="M1042" s="648"/>
      <c r="N1042" s="122"/>
      <c r="X1042" s="159"/>
      <c r="AB1042" s="46" t="str">
        <f>IF(AD1032="","",IF(AK1042&gt;0,IF(AK1042&lt;=AD1032,"X",""),""))</f>
        <v/>
      </c>
      <c r="AC1042" s="317" t="str">
        <f>IF($F$33="","",$F$33)</f>
        <v/>
      </c>
      <c r="AD1042" s="646"/>
      <c r="AE1042" s="647"/>
      <c r="AF1042" s="648"/>
      <c r="AG1042" s="646"/>
      <c r="AH1042" s="647"/>
      <c r="AI1042" s="647"/>
      <c r="AJ1042" s="648"/>
      <c r="AK1042" s="122"/>
    </row>
    <row r="1043" spans="4:47" ht="17.25" thickBot="1" x14ac:dyDescent="0.35">
      <c r="D1043" s="40"/>
      <c r="E1043" s="40"/>
      <c r="F1043" s="40"/>
      <c r="G1043" s="40"/>
      <c r="H1043" s="40"/>
      <c r="I1043" s="40"/>
      <c r="J1043" s="40"/>
      <c r="K1043" s="40"/>
      <c r="L1043" s="40"/>
      <c r="M1043" s="40"/>
      <c r="N1043" s="40"/>
      <c r="X1043" s="159"/>
      <c r="AA1043" s="40"/>
      <c r="AB1043" s="40"/>
      <c r="AC1043" s="40"/>
      <c r="AD1043" s="40"/>
      <c r="AE1043" s="40"/>
      <c r="AF1043" s="40"/>
      <c r="AG1043" s="40"/>
      <c r="AH1043" s="40"/>
      <c r="AI1043" s="40"/>
      <c r="AJ1043" s="40"/>
      <c r="AK1043" s="40"/>
    </row>
    <row r="1044" spans="4:47" x14ac:dyDescent="0.3">
      <c r="D1044" s="645"/>
      <c r="E1044" s="645"/>
      <c r="F1044" s="645"/>
      <c r="G1044" s="645"/>
      <c r="H1044" s="645"/>
      <c r="I1044" s="645"/>
      <c r="J1044" s="645"/>
      <c r="K1044" s="645"/>
      <c r="L1044" s="645"/>
      <c r="M1044" s="645"/>
      <c r="N1044" s="645"/>
      <c r="X1044" s="159"/>
      <c r="AA1044" s="645"/>
      <c r="AB1044" s="645"/>
      <c r="AC1044" s="645"/>
      <c r="AD1044" s="645"/>
      <c r="AE1044" s="645"/>
      <c r="AF1044" s="645"/>
      <c r="AG1044" s="645"/>
      <c r="AH1044" s="645"/>
      <c r="AI1044" s="645"/>
      <c r="AJ1044" s="645"/>
      <c r="AK1044" s="645"/>
    </row>
    <row r="1045" spans="4:47" x14ac:dyDescent="0.3">
      <c r="E1045" s="35" t="s">
        <v>194</v>
      </c>
      <c r="F1045" s="41">
        <f>F1031+1</f>
        <v>73</v>
      </c>
      <c r="G1045" s="35" t="s">
        <v>195</v>
      </c>
      <c r="H1045" s="35"/>
      <c r="I1045" s="35"/>
      <c r="J1045" s="326" t="s">
        <v>457</v>
      </c>
      <c r="K1045" s="324"/>
      <c r="X1045" s="159"/>
      <c r="AB1045" s="35" t="s">
        <v>194</v>
      </c>
      <c r="AC1045" s="41">
        <f>AC1031+1</f>
        <v>73</v>
      </c>
      <c r="AD1045" s="35" t="s">
        <v>195</v>
      </c>
      <c r="AE1045" s="35"/>
      <c r="AF1045" s="35"/>
      <c r="AG1045" s="326" t="s">
        <v>457</v>
      </c>
      <c r="AH1045" s="324"/>
    </row>
    <row r="1046" spans="4:47" x14ac:dyDescent="0.3">
      <c r="E1046" s="35" t="s">
        <v>196</v>
      </c>
      <c r="F1046" s="267"/>
      <c r="G1046" s="43" t="str">
        <f>IF(F1046=O$4,P$4,IF(F1046=O$5,P$5,IF(F1046=O$6,P$6,IF(F1046=O$7,P$7,IF(F1046=O$8,P$8,"")))))</f>
        <v/>
      </c>
      <c r="H1046" s="43"/>
      <c r="I1046" s="43"/>
      <c r="J1046" s="326" t="s">
        <v>458</v>
      </c>
      <c r="K1046" s="324"/>
      <c r="L1046" s="44"/>
      <c r="M1046" s="44"/>
      <c r="N1046" s="44"/>
      <c r="O1046" s="113">
        <f>IF(F1046="",0,1)</f>
        <v>0</v>
      </c>
      <c r="P1046" s="113">
        <f>IF(E1049="",0,1)</f>
        <v>0</v>
      </c>
      <c r="Q1046" s="113">
        <f>IF(E1050="",0,1)</f>
        <v>0</v>
      </c>
      <c r="R1046" s="113">
        <f>IF(E1051="",0,1)</f>
        <v>0</v>
      </c>
      <c r="S1046" s="113">
        <f>IF(E1052="",0,1)</f>
        <v>0</v>
      </c>
      <c r="T1046" s="113">
        <f>IF(E1053="",0,1)</f>
        <v>0</v>
      </c>
      <c r="U1046" s="113">
        <f>IF(E1054="",0,1)</f>
        <v>0</v>
      </c>
      <c r="V1046" s="113">
        <f>IF(E1055="",0,1)</f>
        <v>0</v>
      </c>
      <c r="W1046" s="113">
        <f>IF(E1056="",0,1)</f>
        <v>0</v>
      </c>
      <c r="X1046" s="159"/>
      <c r="AB1046" s="35" t="s">
        <v>196</v>
      </c>
      <c r="AC1046" s="267"/>
      <c r="AD1046" s="43" t="str">
        <f>IF(AC1046=AL$4,AM$4,IF(AC1046=AL$5,AM$5,IF(AC1046=AL$6,AM$6,IF(AC1046=AL$7,AM$7,IF(AC1046=AL$8,AM$8,"")))))</f>
        <v/>
      </c>
      <c r="AE1046" s="43"/>
      <c r="AF1046" s="43"/>
      <c r="AG1046" s="326" t="s">
        <v>458</v>
      </c>
      <c r="AH1046" s="324"/>
      <c r="AI1046" s="44"/>
      <c r="AJ1046" s="44"/>
      <c r="AK1046" s="44"/>
      <c r="AL1046" s="113">
        <f>IF(AC1046="",0,1)</f>
        <v>0</v>
      </c>
      <c r="AM1046" s="113">
        <f>IF(AB1049="",0,1)</f>
        <v>0</v>
      </c>
      <c r="AN1046" s="113">
        <f>IF(AB1050="",0,1)</f>
        <v>0</v>
      </c>
      <c r="AO1046" s="113">
        <f>IF(AB1051="",0,1)</f>
        <v>0</v>
      </c>
      <c r="AP1046" s="113">
        <f>IF(AB1052="",0,1)</f>
        <v>0</v>
      </c>
      <c r="AQ1046" s="113">
        <f>IF(AB1053="",0,1)</f>
        <v>0</v>
      </c>
      <c r="AR1046" s="113">
        <f>IF(AB1054="",0,1)</f>
        <v>0</v>
      </c>
      <c r="AS1046" s="113">
        <f>IF(AB1055="",0,1)</f>
        <v>0</v>
      </c>
      <c r="AT1046" s="113">
        <f>IF(AB1056="",0,1)</f>
        <v>0</v>
      </c>
      <c r="AU1046" s="113">
        <f>IF(AB1056="",0,1)</f>
        <v>0</v>
      </c>
    </row>
    <row r="1047" spans="4:47" x14ac:dyDescent="0.3">
      <c r="G1047" s="82"/>
      <c r="H1047" s="82"/>
      <c r="I1047" s="82"/>
      <c r="J1047" s="82"/>
      <c r="K1047" s="82"/>
      <c r="L1047" s="82"/>
      <c r="M1047" s="82"/>
      <c r="N1047" s="82"/>
      <c r="X1047" s="159"/>
      <c r="AD1047" s="318"/>
      <c r="AE1047" s="318"/>
      <c r="AF1047" s="318"/>
      <c r="AG1047" s="318"/>
      <c r="AH1047" s="318"/>
      <c r="AI1047" s="318"/>
      <c r="AJ1047" s="318"/>
      <c r="AK1047" s="318"/>
    </row>
    <row r="1048" spans="4:47" x14ac:dyDescent="0.3">
      <c r="F1048" s="35" t="s">
        <v>197</v>
      </c>
      <c r="G1048" s="35" t="s">
        <v>198</v>
      </c>
      <c r="H1048" s="35"/>
      <c r="I1048" s="35"/>
      <c r="J1048" s="35" t="s">
        <v>199</v>
      </c>
      <c r="K1048" s="35"/>
      <c r="L1048" s="35"/>
      <c r="M1048" s="35"/>
      <c r="N1048" s="35" t="s">
        <v>200</v>
      </c>
      <c r="X1048" s="159"/>
      <c r="AC1048" s="35" t="s">
        <v>197</v>
      </c>
      <c r="AD1048" s="35" t="s">
        <v>198</v>
      </c>
      <c r="AE1048" s="35"/>
      <c r="AF1048" s="35"/>
      <c r="AG1048" s="35" t="s">
        <v>199</v>
      </c>
      <c r="AH1048" s="35"/>
      <c r="AI1048" s="35"/>
      <c r="AJ1048" s="35"/>
      <c r="AK1048" s="35" t="s">
        <v>200</v>
      </c>
    </row>
    <row r="1049" spans="4:47" ht="15" customHeight="1" x14ac:dyDescent="0.3">
      <c r="E1049" s="46" t="str">
        <f>IF(G1046="","",IF(N1049&gt;0,IF(N1049&lt;=G1046,"X",""),""))</f>
        <v/>
      </c>
      <c r="F1049" s="317" t="str">
        <f>IF($F$26="","",$F$26)</f>
        <v>Grocery Stores</v>
      </c>
      <c r="G1049" s="646"/>
      <c r="H1049" s="647"/>
      <c r="I1049" s="648"/>
      <c r="J1049" s="646"/>
      <c r="K1049" s="647"/>
      <c r="L1049" s="647"/>
      <c r="M1049" s="648"/>
      <c r="N1049" s="122"/>
      <c r="X1049" s="159"/>
      <c r="AB1049" s="46" t="str">
        <f>IF(AD1046="","",IF(AK1049&gt;0,IF(AK1049&lt;=AD1046,"X",""),""))</f>
        <v/>
      </c>
      <c r="AC1049" s="317" t="str">
        <f>IF($F$26="","",$F$26)</f>
        <v>Grocery Stores</v>
      </c>
      <c r="AD1049" s="646"/>
      <c r="AE1049" s="647"/>
      <c r="AF1049" s="648"/>
      <c r="AG1049" s="646"/>
      <c r="AH1049" s="647"/>
      <c r="AI1049" s="647"/>
      <c r="AJ1049" s="648"/>
      <c r="AK1049" s="122"/>
    </row>
    <row r="1050" spans="4:47" ht="15" customHeight="1" x14ac:dyDescent="0.3">
      <c r="E1050" s="46" t="str">
        <f>IF(G1046="","",IF(N1050&gt;0,IF(N1050&lt;=G1046,"X",""),""))</f>
        <v/>
      </c>
      <c r="F1050" s="317" t="str">
        <f>IF($F$27="","",$F$27)</f>
        <v>Education</v>
      </c>
      <c r="G1050" s="646"/>
      <c r="H1050" s="647"/>
      <c r="I1050" s="648"/>
      <c r="J1050" s="646"/>
      <c r="K1050" s="647"/>
      <c r="L1050" s="647"/>
      <c r="M1050" s="648"/>
      <c r="N1050" s="122"/>
      <c r="X1050" s="159"/>
      <c r="AB1050" s="46" t="str">
        <f>IF(AD1046="","",IF(AK1050&gt;0,IF(AK1050&lt;=AD1046,"X",""),""))</f>
        <v/>
      </c>
      <c r="AC1050" s="317" t="str">
        <f>IF($F$27="","",$F$27)</f>
        <v>Education</v>
      </c>
      <c r="AD1050" s="646"/>
      <c r="AE1050" s="647"/>
      <c r="AF1050" s="648"/>
      <c r="AG1050" s="646"/>
      <c r="AH1050" s="647"/>
      <c r="AI1050" s="647"/>
      <c r="AJ1050" s="648"/>
      <c r="AK1050" s="122"/>
    </row>
    <row r="1051" spans="4:47" ht="15" customHeight="1" x14ac:dyDescent="0.3">
      <c r="E1051" s="46" t="str">
        <f>IF(G1046="","",IF(N1051&gt;0,IF(N1051&lt;=G1046,"X",""),""))</f>
        <v/>
      </c>
      <c r="F1051" s="317" t="str">
        <f>IF($F$28="","",$F$28)</f>
        <v>Recreation</v>
      </c>
      <c r="G1051" s="646"/>
      <c r="H1051" s="647"/>
      <c r="I1051" s="648"/>
      <c r="J1051" s="646"/>
      <c r="K1051" s="647"/>
      <c r="L1051" s="647"/>
      <c r="M1051" s="648"/>
      <c r="N1051" s="122"/>
      <c r="X1051" s="159"/>
      <c r="AB1051" s="46" t="str">
        <f>IF(AD1046="","",IF(AK1051&gt;0,IF(AK1051&lt;=AD1046,"X",""),""))</f>
        <v/>
      </c>
      <c r="AC1051" s="317" t="str">
        <f>IF($F$28="","",$F$28)</f>
        <v>Recreation</v>
      </c>
      <c r="AD1051" s="646"/>
      <c r="AE1051" s="647"/>
      <c r="AF1051" s="648"/>
      <c r="AG1051" s="646"/>
      <c r="AH1051" s="647"/>
      <c r="AI1051" s="647"/>
      <c r="AJ1051" s="648"/>
      <c r="AK1051" s="122"/>
    </row>
    <row r="1052" spans="4:47" ht="15" customHeight="1" x14ac:dyDescent="0.3">
      <c r="E1052" s="46" t="str">
        <f>IF(G1046="","",IF(N1052&gt;0,IF(N1052&lt;=G1046,"X",""),""))</f>
        <v/>
      </c>
      <c r="F1052" s="317" t="str">
        <f>IF($F$29="","",$F$29)</f>
        <v>Health Services</v>
      </c>
      <c r="G1052" s="646"/>
      <c r="H1052" s="647"/>
      <c r="I1052" s="648"/>
      <c r="J1052" s="646"/>
      <c r="K1052" s="647"/>
      <c r="L1052" s="647"/>
      <c r="M1052" s="648"/>
      <c r="N1052" s="122"/>
      <c r="X1052" s="159"/>
      <c r="AB1052" s="46" t="str">
        <f>IF(AD1046="","",IF(AK1052&gt;0,IF(AK1052&lt;=AD1046,"X",""),""))</f>
        <v/>
      </c>
      <c r="AC1052" s="317" t="str">
        <f>IF($F$29="","",$F$29)</f>
        <v>Health Services</v>
      </c>
      <c r="AD1052" s="646"/>
      <c r="AE1052" s="647"/>
      <c r="AF1052" s="648"/>
      <c r="AG1052" s="646"/>
      <c r="AH1052" s="647"/>
      <c r="AI1052" s="647"/>
      <c r="AJ1052" s="648"/>
      <c r="AK1052" s="122"/>
    </row>
    <row r="1053" spans="4:47" ht="15" customHeight="1" x14ac:dyDescent="0.3">
      <c r="E1053" s="46" t="str">
        <f>IF(G1046="","",IF(N1053&gt;0,IF(N1053&lt;=G1046,"X",""),""))</f>
        <v/>
      </c>
      <c r="F1053" s="317" t="str">
        <f>IF($F$30="","",$F$30)</f>
        <v>Social Services</v>
      </c>
      <c r="G1053" s="646"/>
      <c r="H1053" s="647"/>
      <c r="I1053" s="648"/>
      <c r="J1053" s="646"/>
      <c r="K1053" s="647"/>
      <c r="L1053" s="647"/>
      <c r="M1053" s="648"/>
      <c r="N1053" s="122"/>
      <c r="X1053" s="159"/>
      <c r="AB1053" s="46" t="str">
        <f>IF(AD1046="","",IF(AK1053&gt;0,IF(AK1053&lt;=AD1046,"X",""),""))</f>
        <v/>
      </c>
      <c r="AC1053" s="317" t="str">
        <f>IF($F$30="","",$F$30)</f>
        <v>Social Services</v>
      </c>
      <c r="AD1053" s="646"/>
      <c r="AE1053" s="647"/>
      <c r="AF1053" s="648"/>
      <c r="AG1053" s="646"/>
      <c r="AH1053" s="647"/>
      <c r="AI1053" s="647"/>
      <c r="AJ1053" s="648"/>
      <c r="AK1053" s="122"/>
    </row>
    <row r="1054" spans="4:47" ht="15" customHeight="1" x14ac:dyDescent="0.3">
      <c r="E1054" s="46" t="str">
        <f>IF(G1046="","",IF(N1054&gt;0,IF(N1054&lt;=G1046,"X",""),""))</f>
        <v/>
      </c>
      <c r="F1054" s="317" t="str">
        <f>IF($F$31="","",$F$31)</f>
        <v/>
      </c>
      <c r="G1054" s="646"/>
      <c r="H1054" s="647"/>
      <c r="I1054" s="648"/>
      <c r="J1054" s="646"/>
      <c r="K1054" s="647"/>
      <c r="L1054" s="647"/>
      <c r="M1054" s="648"/>
      <c r="N1054" s="122"/>
      <c r="X1054" s="159"/>
      <c r="AB1054" s="46" t="str">
        <f>IF(AD1046="","",IF(AK1054&gt;0,IF(AK1054&lt;=AD1046,"X",""),""))</f>
        <v/>
      </c>
      <c r="AC1054" s="317" t="str">
        <f>IF($F$31="","",$F$31)</f>
        <v/>
      </c>
      <c r="AD1054" s="646"/>
      <c r="AE1054" s="647"/>
      <c r="AF1054" s="648"/>
      <c r="AG1054" s="646"/>
      <c r="AH1054" s="647"/>
      <c r="AI1054" s="647"/>
      <c r="AJ1054" s="648"/>
      <c r="AK1054" s="122"/>
    </row>
    <row r="1055" spans="4:47" ht="15" customHeight="1" x14ac:dyDescent="0.3">
      <c r="E1055" s="46" t="str">
        <f>IF(G1046="","",IF(N1055&gt;0,IF(N1055&lt;=G1046,"X",""),""))</f>
        <v/>
      </c>
      <c r="F1055" s="317" t="str">
        <f>IF($F$32="","",$F$32)</f>
        <v/>
      </c>
      <c r="G1055" s="646"/>
      <c r="H1055" s="647"/>
      <c r="I1055" s="648"/>
      <c r="J1055" s="646"/>
      <c r="K1055" s="647"/>
      <c r="L1055" s="647"/>
      <c r="M1055" s="648"/>
      <c r="N1055" s="122"/>
      <c r="X1055" s="159"/>
      <c r="AB1055" s="46" t="str">
        <f>IF(AD1046="","",IF(AK1055&gt;0,IF(AK1055&lt;=AD1046,"X",""),""))</f>
        <v/>
      </c>
      <c r="AC1055" s="317" t="str">
        <f>IF($F$32="","",$F$32)</f>
        <v/>
      </c>
      <c r="AD1055" s="646"/>
      <c r="AE1055" s="647"/>
      <c r="AF1055" s="648"/>
      <c r="AG1055" s="646"/>
      <c r="AH1055" s="647"/>
      <c r="AI1055" s="647"/>
      <c r="AJ1055" s="648"/>
      <c r="AK1055" s="122"/>
    </row>
    <row r="1056" spans="4:47" ht="15" customHeight="1" x14ac:dyDescent="0.3">
      <c r="E1056" s="46" t="str">
        <f>IF(G1046="","",IF(N1056&gt;0,IF(N1056&lt;=G1046,"X",""),""))</f>
        <v/>
      </c>
      <c r="F1056" s="317" t="str">
        <f>IF($F$33="","",$F$33)</f>
        <v/>
      </c>
      <c r="G1056" s="646"/>
      <c r="H1056" s="647"/>
      <c r="I1056" s="648"/>
      <c r="J1056" s="646"/>
      <c r="K1056" s="647"/>
      <c r="L1056" s="647"/>
      <c r="M1056" s="648"/>
      <c r="N1056" s="122"/>
      <c r="X1056" s="159"/>
      <c r="AB1056" s="46" t="str">
        <f>IF(AD1046="","",IF(AK1056&gt;0,IF(AK1056&lt;=AD1046,"X",""),""))</f>
        <v/>
      </c>
      <c r="AC1056" s="317" t="str">
        <f>IF($F$33="","",$F$33)</f>
        <v/>
      </c>
      <c r="AD1056" s="646"/>
      <c r="AE1056" s="647"/>
      <c r="AF1056" s="648"/>
      <c r="AG1056" s="646"/>
      <c r="AH1056" s="647"/>
      <c r="AI1056" s="647"/>
      <c r="AJ1056" s="648"/>
      <c r="AK1056" s="122"/>
    </row>
    <row r="1057" spans="4:47" ht="17.25" thickBot="1" x14ac:dyDescent="0.35">
      <c r="D1057" s="40"/>
      <c r="E1057" s="40"/>
      <c r="F1057" s="40"/>
      <c r="G1057" s="40"/>
      <c r="H1057" s="40"/>
      <c r="I1057" s="40"/>
      <c r="J1057" s="40"/>
      <c r="K1057" s="40"/>
      <c r="L1057" s="40"/>
      <c r="M1057" s="40"/>
      <c r="N1057" s="40"/>
      <c r="X1057" s="159"/>
      <c r="AA1057" s="40"/>
      <c r="AB1057" s="40"/>
      <c r="AC1057" s="40"/>
      <c r="AD1057" s="40"/>
      <c r="AE1057" s="40"/>
      <c r="AF1057" s="40"/>
      <c r="AG1057" s="40"/>
      <c r="AH1057" s="40"/>
      <c r="AI1057" s="40"/>
      <c r="AJ1057" s="40"/>
      <c r="AK1057" s="40"/>
    </row>
    <row r="1058" spans="4:47" x14ac:dyDescent="0.3">
      <c r="D1058" s="645"/>
      <c r="E1058" s="645"/>
      <c r="F1058" s="645"/>
      <c r="G1058" s="645"/>
      <c r="H1058" s="645"/>
      <c r="I1058" s="645"/>
      <c r="J1058" s="645"/>
      <c r="K1058" s="645"/>
      <c r="L1058" s="645"/>
      <c r="M1058" s="645"/>
      <c r="N1058" s="645"/>
      <c r="X1058" s="159"/>
      <c r="AA1058" s="645"/>
      <c r="AB1058" s="645"/>
      <c r="AC1058" s="645"/>
      <c r="AD1058" s="645"/>
      <c r="AE1058" s="645"/>
      <c r="AF1058" s="645"/>
      <c r="AG1058" s="645"/>
      <c r="AH1058" s="645"/>
      <c r="AI1058" s="645"/>
      <c r="AJ1058" s="645"/>
      <c r="AK1058" s="645"/>
    </row>
    <row r="1059" spans="4:47" x14ac:dyDescent="0.3">
      <c r="E1059" s="35" t="s">
        <v>194</v>
      </c>
      <c r="F1059" s="41">
        <f>F1045+1</f>
        <v>74</v>
      </c>
      <c r="G1059" s="35" t="s">
        <v>195</v>
      </c>
      <c r="H1059" s="35"/>
      <c r="I1059" s="35"/>
      <c r="J1059" s="326" t="s">
        <v>457</v>
      </c>
      <c r="K1059" s="324"/>
      <c r="X1059" s="159"/>
      <c r="AB1059" s="35" t="s">
        <v>194</v>
      </c>
      <c r="AC1059" s="41">
        <f>AC1045+1</f>
        <v>74</v>
      </c>
      <c r="AD1059" s="35" t="s">
        <v>195</v>
      </c>
      <c r="AE1059" s="35"/>
      <c r="AF1059" s="35"/>
      <c r="AG1059" s="326" t="s">
        <v>457</v>
      </c>
      <c r="AH1059" s="324"/>
    </row>
    <row r="1060" spans="4:47" x14ac:dyDescent="0.3">
      <c r="E1060" s="35" t="s">
        <v>196</v>
      </c>
      <c r="F1060" s="267"/>
      <c r="G1060" s="43" t="str">
        <f>IF(F1060=O$4,P$4,IF(F1060=O$5,P$5,IF(F1060=O$6,P$6,IF(F1060=O$7,P$7,IF(F1060=O$8,P$8,"")))))</f>
        <v/>
      </c>
      <c r="H1060" s="43"/>
      <c r="I1060" s="43"/>
      <c r="J1060" s="326" t="s">
        <v>458</v>
      </c>
      <c r="K1060" s="324"/>
      <c r="L1060" s="44"/>
      <c r="M1060" s="44"/>
      <c r="N1060" s="44"/>
      <c r="O1060" s="113">
        <f>IF(F1060="",0,1)</f>
        <v>0</v>
      </c>
      <c r="P1060" s="113">
        <f>IF(E1063="",0,1)</f>
        <v>0</v>
      </c>
      <c r="Q1060" s="113">
        <f>IF(E1064="",0,1)</f>
        <v>0</v>
      </c>
      <c r="R1060" s="113">
        <f>IF(E1065="",0,1)</f>
        <v>0</v>
      </c>
      <c r="S1060" s="113">
        <f>IF(E1066="",0,1)</f>
        <v>0</v>
      </c>
      <c r="T1060" s="113">
        <f>IF(E1067="",0,1)</f>
        <v>0</v>
      </c>
      <c r="U1060" s="113">
        <f>IF(E1068="",0,1)</f>
        <v>0</v>
      </c>
      <c r="V1060" s="113">
        <f>IF(E1069="",0,1)</f>
        <v>0</v>
      </c>
      <c r="W1060" s="113">
        <f>IF(E1070="",0,1)</f>
        <v>0</v>
      </c>
      <c r="X1060" s="159"/>
      <c r="AB1060" s="35" t="s">
        <v>196</v>
      </c>
      <c r="AC1060" s="267"/>
      <c r="AD1060" s="43" t="str">
        <f>IF(AC1060=AL$4,AM$4,IF(AC1060=AL$5,AM$5,IF(AC1060=AL$6,AM$6,IF(AC1060=AL$7,AM$7,IF(AC1060=AL$8,AM$8,"")))))</f>
        <v/>
      </c>
      <c r="AE1060" s="43"/>
      <c r="AF1060" s="43"/>
      <c r="AG1060" s="326" t="s">
        <v>458</v>
      </c>
      <c r="AH1060" s="324"/>
      <c r="AI1060" s="44"/>
      <c r="AJ1060" s="44"/>
      <c r="AK1060" s="44"/>
      <c r="AL1060" s="113">
        <f>IF(AC1060="",0,1)</f>
        <v>0</v>
      </c>
      <c r="AM1060" s="113">
        <f>IF(AB1063="",0,1)</f>
        <v>0</v>
      </c>
      <c r="AN1060" s="113">
        <f>IF(AB1064="",0,1)</f>
        <v>0</v>
      </c>
      <c r="AO1060" s="113">
        <f>IF(AB1065="",0,1)</f>
        <v>0</v>
      </c>
      <c r="AP1060" s="113">
        <f>IF(AB1066="",0,1)</f>
        <v>0</v>
      </c>
      <c r="AQ1060" s="113">
        <f>IF(AB1067="",0,1)</f>
        <v>0</v>
      </c>
      <c r="AR1060" s="113">
        <f>IF(AB1068="",0,1)</f>
        <v>0</v>
      </c>
      <c r="AS1060" s="113">
        <f>IF(AB1069="",0,1)</f>
        <v>0</v>
      </c>
      <c r="AT1060" s="113">
        <f>IF(AB1070="",0,1)</f>
        <v>0</v>
      </c>
      <c r="AU1060" s="113">
        <f>IF(AB1070="",0,1)</f>
        <v>0</v>
      </c>
    </row>
    <row r="1061" spans="4:47" x14ac:dyDescent="0.3">
      <c r="G1061" s="82"/>
      <c r="H1061" s="82"/>
      <c r="I1061" s="82"/>
      <c r="J1061" s="82"/>
      <c r="K1061" s="82"/>
      <c r="L1061" s="82"/>
      <c r="M1061" s="82"/>
      <c r="N1061" s="82"/>
      <c r="X1061" s="159"/>
      <c r="AD1061" s="318"/>
      <c r="AE1061" s="318"/>
      <c r="AF1061" s="318"/>
      <c r="AG1061" s="318"/>
      <c r="AH1061" s="318"/>
      <c r="AI1061" s="318"/>
      <c r="AJ1061" s="318"/>
      <c r="AK1061" s="318"/>
    </row>
    <row r="1062" spans="4:47" x14ac:dyDescent="0.3">
      <c r="F1062" s="35" t="s">
        <v>197</v>
      </c>
      <c r="G1062" s="35" t="s">
        <v>198</v>
      </c>
      <c r="H1062" s="35"/>
      <c r="I1062" s="35"/>
      <c r="J1062" s="35" t="s">
        <v>199</v>
      </c>
      <c r="K1062" s="35"/>
      <c r="L1062" s="35"/>
      <c r="M1062" s="35"/>
      <c r="N1062" s="35" t="s">
        <v>200</v>
      </c>
      <c r="X1062" s="159"/>
      <c r="AC1062" s="35" t="s">
        <v>197</v>
      </c>
      <c r="AD1062" s="35" t="s">
        <v>198</v>
      </c>
      <c r="AE1062" s="35"/>
      <c r="AF1062" s="35"/>
      <c r="AG1062" s="35" t="s">
        <v>199</v>
      </c>
      <c r="AH1062" s="35"/>
      <c r="AI1062" s="35"/>
      <c r="AJ1062" s="35"/>
      <c r="AK1062" s="35" t="s">
        <v>200</v>
      </c>
    </row>
    <row r="1063" spans="4:47" ht="15" customHeight="1" x14ac:dyDescent="0.3">
      <c r="E1063" s="46" t="str">
        <f>IF(G1060="","",IF(N1063&gt;0,IF(N1063&lt;=G1060,"X",""),""))</f>
        <v/>
      </c>
      <c r="F1063" s="317" t="str">
        <f>IF($F$26="","",$F$26)</f>
        <v>Grocery Stores</v>
      </c>
      <c r="G1063" s="646"/>
      <c r="H1063" s="647"/>
      <c r="I1063" s="648"/>
      <c r="J1063" s="646"/>
      <c r="K1063" s="647"/>
      <c r="L1063" s="647"/>
      <c r="M1063" s="648"/>
      <c r="N1063" s="122"/>
      <c r="X1063" s="159"/>
      <c r="AB1063" s="46" t="str">
        <f>IF(AD1060="","",IF(AK1063&gt;0,IF(AK1063&lt;=AD1060,"X",""),""))</f>
        <v/>
      </c>
      <c r="AC1063" s="317" t="str">
        <f>IF($F$26="","",$F$26)</f>
        <v>Grocery Stores</v>
      </c>
      <c r="AD1063" s="646"/>
      <c r="AE1063" s="647"/>
      <c r="AF1063" s="648"/>
      <c r="AG1063" s="646"/>
      <c r="AH1063" s="647"/>
      <c r="AI1063" s="647"/>
      <c r="AJ1063" s="648"/>
      <c r="AK1063" s="122"/>
    </row>
    <row r="1064" spans="4:47" ht="15" customHeight="1" x14ac:dyDescent="0.3">
      <c r="E1064" s="46" t="str">
        <f>IF(G1060="","",IF(N1064&gt;0,IF(N1064&lt;=G1060,"X",""),""))</f>
        <v/>
      </c>
      <c r="F1064" s="317" t="str">
        <f>IF($F$27="","",$F$27)</f>
        <v>Education</v>
      </c>
      <c r="G1064" s="646"/>
      <c r="H1064" s="647"/>
      <c r="I1064" s="648"/>
      <c r="J1064" s="646"/>
      <c r="K1064" s="647"/>
      <c r="L1064" s="647"/>
      <c r="M1064" s="648"/>
      <c r="N1064" s="122"/>
      <c r="X1064" s="159"/>
      <c r="AB1064" s="46" t="str">
        <f>IF(AD1060="","",IF(AK1064&gt;0,IF(AK1064&lt;=AD1060,"X",""),""))</f>
        <v/>
      </c>
      <c r="AC1064" s="317" t="str">
        <f>IF($F$27="","",$F$27)</f>
        <v>Education</v>
      </c>
      <c r="AD1064" s="646"/>
      <c r="AE1064" s="647"/>
      <c r="AF1064" s="648"/>
      <c r="AG1064" s="646"/>
      <c r="AH1064" s="647"/>
      <c r="AI1064" s="647"/>
      <c r="AJ1064" s="648"/>
      <c r="AK1064" s="122"/>
    </row>
    <row r="1065" spans="4:47" ht="15" customHeight="1" x14ac:dyDescent="0.3">
      <c r="E1065" s="46" t="str">
        <f>IF(G1060="","",IF(N1065&gt;0,IF(N1065&lt;=G1060,"X",""),""))</f>
        <v/>
      </c>
      <c r="F1065" s="317" t="str">
        <f>IF($F$28="","",$F$28)</f>
        <v>Recreation</v>
      </c>
      <c r="G1065" s="646"/>
      <c r="H1065" s="647"/>
      <c r="I1065" s="648"/>
      <c r="J1065" s="646"/>
      <c r="K1065" s="647"/>
      <c r="L1065" s="647"/>
      <c r="M1065" s="648"/>
      <c r="N1065" s="122"/>
      <c r="X1065" s="159"/>
      <c r="AB1065" s="46" t="str">
        <f>IF(AD1060="","",IF(AK1065&gt;0,IF(AK1065&lt;=AD1060,"X",""),""))</f>
        <v/>
      </c>
      <c r="AC1065" s="317" t="str">
        <f>IF($F$28="","",$F$28)</f>
        <v>Recreation</v>
      </c>
      <c r="AD1065" s="646"/>
      <c r="AE1065" s="647"/>
      <c r="AF1065" s="648"/>
      <c r="AG1065" s="646"/>
      <c r="AH1065" s="647"/>
      <c r="AI1065" s="647"/>
      <c r="AJ1065" s="648"/>
      <c r="AK1065" s="122"/>
    </row>
    <row r="1066" spans="4:47" ht="15" customHeight="1" x14ac:dyDescent="0.3">
      <c r="E1066" s="46" t="str">
        <f>IF(G1060="","",IF(N1066&gt;0,IF(N1066&lt;=G1060,"X",""),""))</f>
        <v/>
      </c>
      <c r="F1066" s="317" t="str">
        <f>IF($F$29="","",$F$29)</f>
        <v>Health Services</v>
      </c>
      <c r="G1066" s="646"/>
      <c r="H1066" s="647"/>
      <c r="I1066" s="648"/>
      <c r="J1066" s="646"/>
      <c r="K1066" s="647"/>
      <c r="L1066" s="647"/>
      <c r="M1066" s="648"/>
      <c r="N1066" s="122"/>
      <c r="X1066" s="159"/>
      <c r="AB1066" s="46" t="str">
        <f>IF(AD1060="","",IF(AK1066&gt;0,IF(AK1066&lt;=AD1060,"X",""),""))</f>
        <v/>
      </c>
      <c r="AC1066" s="317" t="str">
        <f>IF($F$29="","",$F$29)</f>
        <v>Health Services</v>
      </c>
      <c r="AD1066" s="646"/>
      <c r="AE1066" s="647"/>
      <c r="AF1066" s="648"/>
      <c r="AG1066" s="646"/>
      <c r="AH1066" s="647"/>
      <c r="AI1066" s="647"/>
      <c r="AJ1066" s="648"/>
      <c r="AK1066" s="122"/>
    </row>
    <row r="1067" spans="4:47" ht="15" customHeight="1" x14ac:dyDescent="0.3">
      <c r="E1067" s="46" t="str">
        <f>IF(G1060="","",IF(N1067&gt;0,IF(N1067&lt;=G1060,"X",""),""))</f>
        <v/>
      </c>
      <c r="F1067" s="317" t="str">
        <f>IF($F$30="","",$F$30)</f>
        <v>Social Services</v>
      </c>
      <c r="G1067" s="646"/>
      <c r="H1067" s="647"/>
      <c r="I1067" s="648"/>
      <c r="J1067" s="646"/>
      <c r="K1067" s="647"/>
      <c r="L1067" s="647"/>
      <c r="M1067" s="648"/>
      <c r="N1067" s="122"/>
      <c r="X1067" s="159"/>
      <c r="AB1067" s="46" t="str">
        <f>IF(AD1060="","",IF(AK1067&gt;0,IF(AK1067&lt;=AD1060,"X",""),""))</f>
        <v/>
      </c>
      <c r="AC1067" s="317" t="str">
        <f>IF($F$30="","",$F$30)</f>
        <v>Social Services</v>
      </c>
      <c r="AD1067" s="646"/>
      <c r="AE1067" s="647"/>
      <c r="AF1067" s="648"/>
      <c r="AG1067" s="646"/>
      <c r="AH1067" s="647"/>
      <c r="AI1067" s="647"/>
      <c r="AJ1067" s="648"/>
      <c r="AK1067" s="122"/>
    </row>
    <row r="1068" spans="4:47" ht="15" customHeight="1" x14ac:dyDescent="0.3">
      <c r="E1068" s="46" t="str">
        <f>IF(G1060="","",IF(N1068&gt;0,IF(N1068&lt;=G1060,"X",""),""))</f>
        <v/>
      </c>
      <c r="F1068" s="317" t="str">
        <f>IF($F$31="","",$F$31)</f>
        <v/>
      </c>
      <c r="G1068" s="646"/>
      <c r="H1068" s="647"/>
      <c r="I1068" s="648"/>
      <c r="J1068" s="646"/>
      <c r="K1068" s="647"/>
      <c r="L1068" s="647"/>
      <c r="M1068" s="648"/>
      <c r="N1068" s="122"/>
      <c r="X1068" s="159"/>
      <c r="AB1068" s="46" t="str">
        <f>IF(AD1060="","",IF(AK1068&gt;0,IF(AK1068&lt;=AD1060,"X",""),""))</f>
        <v/>
      </c>
      <c r="AC1068" s="317" t="str">
        <f>IF($F$31="","",$F$31)</f>
        <v/>
      </c>
      <c r="AD1068" s="646"/>
      <c r="AE1068" s="647"/>
      <c r="AF1068" s="648"/>
      <c r="AG1068" s="646"/>
      <c r="AH1068" s="647"/>
      <c r="AI1068" s="647"/>
      <c r="AJ1068" s="648"/>
      <c r="AK1068" s="122"/>
    </row>
    <row r="1069" spans="4:47" ht="15" customHeight="1" x14ac:dyDescent="0.3">
      <c r="E1069" s="46" t="str">
        <f>IF(G1060="","",IF(N1069&gt;0,IF(N1069&lt;=G1060,"X",""),""))</f>
        <v/>
      </c>
      <c r="F1069" s="317" t="str">
        <f>IF($F$32="","",$F$32)</f>
        <v/>
      </c>
      <c r="G1069" s="646"/>
      <c r="H1069" s="647"/>
      <c r="I1069" s="648"/>
      <c r="J1069" s="646"/>
      <c r="K1069" s="647"/>
      <c r="L1069" s="647"/>
      <c r="M1069" s="648"/>
      <c r="N1069" s="122"/>
      <c r="X1069" s="159"/>
      <c r="AB1069" s="46" t="str">
        <f>IF(AD1060="","",IF(AK1069&gt;0,IF(AK1069&lt;=AD1060,"X",""),""))</f>
        <v/>
      </c>
      <c r="AC1069" s="317" t="str">
        <f>IF($F$32="","",$F$32)</f>
        <v/>
      </c>
      <c r="AD1069" s="646"/>
      <c r="AE1069" s="647"/>
      <c r="AF1069" s="648"/>
      <c r="AG1069" s="646"/>
      <c r="AH1069" s="647"/>
      <c r="AI1069" s="647"/>
      <c r="AJ1069" s="648"/>
      <c r="AK1069" s="122"/>
    </row>
    <row r="1070" spans="4:47" ht="15" customHeight="1" x14ac:dyDescent="0.3">
      <c r="E1070" s="46" t="str">
        <f>IF(G1060="","",IF(N1070&gt;0,IF(N1070&lt;=G1060,"X",""),""))</f>
        <v/>
      </c>
      <c r="F1070" s="317" t="str">
        <f>IF($F$33="","",$F$33)</f>
        <v/>
      </c>
      <c r="G1070" s="646"/>
      <c r="H1070" s="647"/>
      <c r="I1070" s="648"/>
      <c r="J1070" s="646"/>
      <c r="K1070" s="647"/>
      <c r="L1070" s="647"/>
      <c r="M1070" s="648"/>
      <c r="N1070" s="122"/>
      <c r="X1070" s="159"/>
      <c r="AB1070" s="46" t="str">
        <f>IF(AD1060="","",IF(AK1070&gt;0,IF(AK1070&lt;=AD1060,"X",""),""))</f>
        <v/>
      </c>
      <c r="AC1070" s="317" t="str">
        <f>IF($F$33="","",$F$33)</f>
        <v/>
      </c>
      <c r="AD1070" s="646"/>
      <c r="AE1070" s="647"/>
      <c r="AF1070" s="648"/>
      <c r="AG1070" s="646"/>
      <c r="AH1070" s="647"/>
      <c r="AI1070" s="647"/>
      <c r="AJ1070" s="648"/>
      <c r="AK1070" s="122"/>
    </row>
    <row r="1071" spans="4:47" ht="17.25" thickBot="1" x14ac:dyDescent="0.35">
      <c r="D1071" s="40"/>
      <c r="E1071" s="40"/>
      <c r="F1071" s="40"/>
      <c r="G1071" s="40"/>
      <c r="H1071" s="40"/>
      <c r="I1071" s="40"/>
      <c r="J1071" s="40"/>
      <c r="K1071" s="40"/>
      <c r="L1071" s="40"/>
      <c r="M1071" s="40"/>
      <c r="N1071" s="40"/>
      <c r="X1071" s="159"/>
      <c r="AA1071" s="40"/>
      <c r="AB1071" s="40"/>
      <c r="AC1071" s="40"/>
      <c r="AD1071" s="40"/>
      <c r="AE1071" s="40"/>
      <c r="AF1071" s="40"/>
      <c r="AG1071" s="40"/>
      <c r="AH1071" s="40"/>
      <c r="AI1071" s="40"/>
      <c r="AJ1071" s="40"/>
      <c r="AK1071" s="40"/>
    </row>
    <row r="1072" spans="4:47" x14ac:dyDescent="0.3">
      <c r="D1072" s="645"/>
      <c r="E1072" s="645"/>
      <c r="F1072" s="645"/>
      <c r="G1072" s="645"/>
      <c r="H1072" s="645"/>
      <c r="I1072" s="645"/>
      <c r="J1072" s="645"/>
      <c r="K1072" s="645"/>
      <c r="L1072" s="645"/>
      <c r="M1072" s="645"/>
      <c r="N1072" s="645"/>
      <c r="X1072" s="159"/>
      <c r="AA1072" s="645"/>
      <c r="AB1072" s="645"/>
      <c r="AC1072" s="645"/>
      <c r="AD1072" s="645"/>
      <c r="AE1072" s="645"/>
      <c r="AF1072" s="645"/>
      <c r="AG1072" s="645"/>
      <c r="AH1072" s="645"/>
      <c r="AI1072" s="645"/>
      <c r="AJ1072" s="645"/>
      <c r="AK1072" s="645"/>
    </row>
    <row r="1073" spans="4:47" x14ac:dyDescent="0.3">
      <c r="E1073" s="35" t="s">
        <v>194</v>
      </c>
      <c r="F1073" s="41">
        <f>F1059+1</f>
        <v>75</v>
      </c>
      <c r="G1073" s="35" t="s">
        <v>195</v>
      </c>
      <c r="H1073" s="35"/>
      <c r="I1073" s="35"/>
      <c r="J1073" s="326" t="s">
        <v>457</v>
      </c>
      <c r="K1073" s="324"/>
      <c r="X1073" s="159"/>
      <c r="AB1073" s="35" t="s">
        <v>194</v>
      </c>
      <c r="AC1073" s="41">
        <f>AC1059+1</f>
        <v>75</v>
      </c>
      <c r="AD1073" s="35" t="s">
        <v>195</v>
      </c>
      <c r="AE1073" s="35"/>
      <c r="AF1073" s="35"/>
      <c r="AG1073" s="326" t="s">
        <v>457</v>
      </c>
      <c r="AH1073" s="324"/>
    </row>
    <row r="1074" spans="4:47" x14ac:dyDescent="0.3">
      <c r="E1074" s="35" t="s">
        <v>196</v>
      </c>
      <c r="F1074" s="267"/>
      <c r="G1074" s="43" t="str">
        <f>IF(F1074=O$4,P$4,IF(F1074=O$5,P$5,IF(F1074=O$6,P$6,IF(F1074=O$7,P$7,IF(F1074=O$8,P$8,"")))))</f>
        <v/>
      </c>
      <c r="H1074" s="43"/>
      <c r="I1074" s="43"/>
      <c r="J1074" s="326" t="s">
        <v>458</v>
      </c>
      <c r="K1074" s="324"/>
      <c r="L1074" s="44"/>
      <c r="M1074" s="44"/>
      <c r="N1074" s="44"/>
      <c r="O1074" s="113">
        <f>IF(F1074="",0,1)</f>
        <v>0</v>
      </c>
      <c r="P1074" s="113">
        <f>IF(E1077="",0,1)</f>
        <v>0</v>
      </c>
      <c r="Q1074" s="113">
        <f>IF(E1078="",0,1)</f>
        <v>0</v>
      </c>
      <c r="R1074" s="113">
        <f>IF(E1079="",0,1)</f>
        <v>0</v>
      </c>
      <c r="S1074" s="113">
        <f>IF(E1080="",0,1)</f>
        <v>0</v>
      </c>
      <c r="T1074" s="113">
        <f>IF(E1081="",0,1)</f>
        <v>0</v>
      </c>
      <c r="U1074" s="113">
        <f>IF(E1082="",0,1)</f>
        <v>0</v>
      </c>
      <c r="V1074" s="113">
        <f>IF(E1083="",0,1)</f>
        <v>0</v>
      </c>
      <c r="W1074" s="113">
        <f>IF(E1084="",0,1)</f>
        <v>0</v>
      </c>
      <c r="X1074" s="159"/>
      <c r="AB1074" s="35" t="s">
        <v>196</v>
      </c>
      <c r="AC1074" s="267"/>
      <c r="AD1074" s="43" t="str">
        <f>IF(AC1074=AL$4,AM$4,IF(AC1074=AL$5,AM$5,IF(AC1074=AL$6,AM$6,IF(AC1074=AL$7,AM$7,IF(AC1074=AL$8,AM$8,"")))))</f>
        <v/>
      </c>
      <c r="AE1074" s="43"/>
      <c r="AF1074" s="43"/>
      <c r="AG1074" s="326" t="s">
        <v>458</v>
      </c>
      <c r="AH1074" s="324"/>
      <c r="AI1074" s="44"/>
      <c r="AJ1074" s="44"/>
      <c r="AK1074" s="44"/>
      <c r="AL1074" s="113">
        <f>IF(AC1074="",0,1)</f>
        <v>0</v>
      </c>
      <c r="AM1074" s="113">
        <f>IF(AB1077="",0,1)</f>
        <v>0</v>
      </c>
      <c r="AN1074" s="113">
        <f>IF(AB1078="",0,1)</f>
        <v>0</v>
      </c>
      <c r="AO1074" s="113">
        <f>IF(AB1079="",0,1)</f>
        <v>0</v>
      </c>
      <c r="AP1074" s="113">
        <f>IF(AB1080="",0,1)</f>
        <v>0</v>
      </c>
      <c r="AQ1074" s="113">
        <f>IF(AB1081="",0,1)</f>
        <v>0</v>
      </c>
      <c r="AR1074" s="113">
        <f>IF(AB1082="",0,1)</f>
        <v>0</v>
      </c>
      <c r="AS1074" s="113">
        <f>IF(AB1083="",0,1)</f>
        <v>0</v>
      </c>
      <c r="AT1074" s="113">
        <f>IF(AB1084="",0,1)</f>
        <v>0</v>
      </c>
      <c r="AU1074" s="113">
        <f>IF(AB1084="",0,1)</f>
        <v>0</v>
      </c>
    </row>
    <row r="1075" spans="4:47" x14ac:dyDescent="0.3">
      <c r="G1075" s="82"/>
      <c r="H1075" s="82"/>
      <c r="I1075" s="82"/>
      <c r="J1075" s="82"/>
      <c r="K1075" s="82"/>
      <c r="L1075" s="82"/>
      <c r="M1075" s="82"/>
      <c r="N1075" s="82"/>
      <c r="X1075" s="159"/>
      <c r="AD1075" s="318"/>
      <c r="AE1075" s="318"/>
      <c r="AF1075" s="318"/>
      <c r="AG1075" s="318"/>
      <c r="AH1075" s="318"/>
      <c r="AI1075" s="318"/>
      <c r="AJ1075" s="318"/>
      <c r="AK1075" s="318"/>
    </row>
    <row r="1076" spans="4:47" x14ac:dyDescent="0.3">
      <c r="F1076" s="35" t="s">
        <v>197</v>
      </c>
      <c r="G1076" s="35" t="s">
        <v>198</v>
      </c>
      <c r="H1076" s="35"/>
      <c r="I1076" s="35"/>
      <c r="J1076" s="35" t="s">
        <v>199</v>
      </c>
      <c r="K1076" s="35"/>
      <c r="L1076" s="35"/>
      <c r="M1076" s="35"/>
      <c r="N1076" s="35" t="s">
        <v>200</v>
      </c>
      <c r="X1076" s="159"/>
      <c r="AC1076" s="35" t="s">
        <v>197</v>
      </c>
      <c r="AD1076" s="35" t="s">
        <v>198</v>
      </c>
      <c r="AE1076" s="35"/>
      <c r="AF1076" s="35"/>
      <c r="AG1076" s="35" t="s">
        <v>199</v>
      </c>
      <c r="AH1076" s="35"/>
      <c r="AI1076" s="35"/>
      <c r="AJ1076" s="35"/>
      <c r="AK1076" s="35" t="s">
        <v>200</v>
      </c>
    </row>
    <row r="1077" spans="4:47" ht="15" customHeight="1" x14ac:dyDescent="0.3">
      <c r="E1077" s="46" t="str">
        <f>IF(G1074="","",IF(N1077&gt;0,IF(N1077&lt;=G1074,"X",""),""))</f>
        <v/>
      </c>
      <c r="F1077" s="317" t="str">
        <f>IF($F$26="","",$F$26)</f>
        <v>Grocery Stores</v>
      </c>
      <c r="G1077" s="646"/>
      <c r="H1077" s="647"/>
      <c r="I1077" s="648"/>
      <c r="J1077" s="646"/>
      <c r="K1077" s="647"/>
      <c r="L1077" s="647"/>
      <c r="M1077" s="648"/>
      <c r="N1077" s="122"/>
      <c r="X1077" s="159"/>
      <c r="AB1077" s="46" t="str">
        <f>IF(AD1074="","",IF(AK1077&gt;0,IF(AK1077&lt;=AD1074,"X",""),""))</f>
        <v/>
      </c>
      <c r="AC1077" s="317" t="str">
        <f>IF($F$26="","",$F$26)</f>
        <v>Grocery Stores</v>
      </c>
      <c r="AD1077" s="646"/>
      <c r="AE1077" s="647"/>
      <c r="AF1077" s="648"/>
      <c r="AG1077" s="646"/>
      <c r="AH1077" s="647"/>
      <c r="AI1077" s="647"/>
      <c r="AJ1077" s="648"/>
      <c r="AK1077" s="122"/>
    </row>
    <row r="1078" spans="4:47" ht="15" customHeight="1" x14ac:dyDescent="0.3">
      <c r="E1078" s="46" t="str">
        <f>IF(G1074="","",IF(N1078&gt;0,IF(N1078&lt;=G1074,"X",""),""))</f>
        <v/>
      </c>
      <c r="F1078" s="317" t="str">
        <f>IF($F$27="","",$F$27)</f>
        <v>Education</v>
      </c>
      <c r="G1078" s="646"/>
      <c r="H1078" s="647"/>
      <c r="I1078" s="648"/>
      <c r="J1078" s="646"/>
      <c r="K1078" s="647"/>
      <c r="L1078" s="647"/>
      <c r="M1078" s="648"/>
      <c r="N1078" s="122"/>
      <c r="X1078" s="159"/>
      <c r="AB1078" s="46" t="str">
        <f>IF(AD1074="","",IF(AK1078&gt;0,IF(AK1078&lt;=AD1074,"X",""),""))</f>
        <v/>
      </c>
      <c r="AC1078" s="317" t="str">
        <f>IF($F$27="","",$F$27)</f>
        <v>Education</v>
      </c>
      <c r="AD1078" s="646"/>
      <c r="AE1078" s="647"/>
      <c r="AF1078" s="648"/>
      <c r="AG1078" s="646"/>
      <c r="AH1078" s="647"/>
      <c r="AI1078" s="647"/>
      <c r="AJ1078" s="648"/>
      <c r="AK1078" s="122"/>
    </row>
    <row r="1079" spans="4:47" ht="15" customHeight="1" x14ac:dyDescent="0.3">
      <c r="E1079" s="46" t="str">
        <f>IF(G1074="","",IF(N1079&gt;0,IF(N1079&lt;=G1074,"X",""),""))</f>
        <v/>
      </c>
      <c r="F1079" s="317" t="str">
        <f>IF($F$28="","",$F$28)</f>
        <v>Recreation</v>
      </c>
      <c r="G1079" s="646"/>
      <c r="H1079" s="647"/>
      <c r="I1079" s="648"/>
      <c r="J1079" s="646"/>
      <c r="K1079" s="647"/>
      <c r="L1079" s="647"/>
      <c r="M1079" s="648"/>
      <c r="N1079" s="122"/>
      <c r="X1079" s="159"/>
      <c r="AB1079" s="46" t="str">
        <f>IF(AD1074="","",IF(AK1079&gt;0,IF(AK1079&lt;=AD1074,"X",""),""))</f>
        <v/>
      </c>
      <c r="AC1079" s="317" t="str">
        <f>IF($F$28="","",$F$28)</f>
        <v>Recreation</v>
      </c>
      <c r="AD1079" s="646"/>
      <c r="AE1079" s="647"/>
      <c r="AF1079" s="648"/>
      <c r="AG1079" s="646"/>
      <c r="AH1079" s="647"/>
      <c r="AI1079" s="647"/>
      <c r="AJ1079" s="648"/>
      <c r="AK1079" s="122"/>
    </row>
    <row r="1080" spans="4:47" ht="15" customHeight="1" x14ac:dyDescent="0.3">
      <c r="E1080" s="46" t="str">
        <f>IF(G1074="","",IF(N1080&gt;0,IF(N1080&lt;=G1074,"X",""),""))</f>
        <v/>
      </c>
      <c r="F1080" s="317" t="str">
        <f>IF($F$29="","",$F$29)</f>
        <v>Health Services</v>
      </c>
      <c r="G1080" s="646"/>
      <c r="H1080" s="647"/>
      <c r="I1080" s="648"/>
      <c r="J1080" s="646"/>
      <c r="K1080" s="647"/>
      <c r="L1080" s="647"/>
      <c r="M1080" s="648"/>
      <c r="N1080" s="122"/>
      <c r="X1080" s="159"/>
      <c r="AB1080" s="46" t="str">
        <f>IF(AD1074="","",IF(AK1080&gt;0,IF(AK1080&lt;=AD1074,"X",""),""))</f>
        <v/>
      </c>
      <c r="AC1080" s="317" t="str">
        <f>IF($F$29="","",$F$29)</f>
        <v>Health Services</v>
      </c>
      <c r="AD1080" s="646"/>
      <c r="AE1080" s="647"/>
      <c r="AF1080" s="648"/>
      <c r="AG1080" s="646"/>
      <c r="AH1080" s="647"/>
      <c r="AI1080" s="647"/>
      <c r="AJ1080" s="648"/>
      <c r="AK1080" s="122"/>
    </row>
    <row r="1081" spans="4:47" ht="15" customHeight="1" x14ac:dyDescent="0.3">
      <c r="E1081" s="46" t="str">
        <f>IF(G1074="","",IF(N1081&gt;0,IF(N1081&lt;=G1074,"X",""),""))</f>
        <v/>
      </c>
      <c r="F1081" s="317" t="str">
        <f>IF($F$30="","",$F$30)</f>
        <v>Social Services</v>
      </c>
      <c r="G1081" s="646"/>
      <c r="H1081" s="647"/>
      <c r="I1081" s="648"/>
      <c r="J1081" s="646"/>
      <c r="K1081" s="647"/>
      <c r="L1081" s="647"/>
      <c r="M1081" s="648"/>
      <c r="N1081" s="122"/>
      <c r="X1081" s="159"/>
      <c r="AB1081" s="46" t="str">
        <f>IF(AD1074="","",IF(AK1081&gt;0,IF(AK1081&lt;=AD1074,"X",""),""))</f>
        <v/>
      </c>
      <c r="AC1081" s="317" t="str">
        <f>IF($F$30="","",$F$30)</f>
        <v>Social Services</v>
      </c>
      <c r="AD1081" s="646"/>
      <c r="AE1081" s="647"/>
      <c r="AF1081" s="648"/>
      <c r="AG1081" s="646"/>
      <c r="AH1081" s="647"/>
      <c r="AI1081" s="647"/>
      <c r="AJ1081" s="648"/>
      <c r="AK1081" s="122"/>
    </row>
    <row r="1082" spans="4:47" ht="15" customHeight="1" x14ac:dyDescent="0.3">
      <c r="E1082" s="46" t="str">
        <f>IF(G1074="","",IF(N1082&gt;0,IF(N1082&lt;=G1074,"X",""),""))</f>
        <v/>
      </c>
      <c r="F1082" s="317" t="str">
        <f>IF($F$31="","",$F$31)</f>
        <v/>
      </c>
      <c r="G1082" s="646"/>
      <c r="H1082" s="647"/>
      <c r="I1082" s="648"/>
      <c r="J1082" s="646"/>
      <c r="K1082" s="647"/>
      <c r="L1082" s="647"/>
      <c r="M1082" s="648"/>
      <c r="N1082" s="122"/>
      <c r="X1082" s="159"/>
      <c r="AB1082" s="46" t="str">
        <f>IF(AD1074="","",IF(AK1082&gt;0,IF(AK1082&lt;=AD1074,"X",""),""))</f>
        <v/>
      </c>
      <c r="AC1082" s="317" t="str">
        <f>IF($F$31="","",$F$31)</f>
        <v/>
      </c>
      <c r="AD1082" s="646"/>
      <c r="AE1082" s="647"/>
      <c r="AF1082" s="648"/>
      <c r="AG1082" s="646"/>
      <c r="AH1082" s="647"/>
      <c r="AI1082" s="647"/>
      <c r="AJ1082" s="648"/>
      <c r="AK1082" s="122"/>
    </row>
    <row r="1083" spans="4:47" ht="15" customHeight="1" x14ac:dyDescent="0.3">
      <c r="E1083" s="46" t="str">
        <f>IF(G1074="","",IF(N1083&gt;0,IF(N1083&lt;=G1074,"X",""),""))</f>
        <v/>
      </c>
      <c r="F1083" s="317" t="str">
        <f>IF($F$32="","",$F$32)</f>
        <v/>
      </c>
      <c r="G1083" s="646"/>
      <c r="H1083" s="647"/>
      <c r="I1083" s="648"/>
      <c r="J1083" s="646"/>
      <c r="K1083" s="647"/>
      <c r="L1083" s="647"/>
      <c r="M1083" s="648"/>
      <c r="N1083" s="122"/>
      <c r="X1083" s="159"/>
      <c r="AB1083" s="46" t="str">
        <f>IF(AD1074="","",IF(AK1083&gt;0,IF(AK1083&lt;=AD1074,"X",""),""))</f>
        <v/>
      </c>
      <c r="AC1083" s="317" t="str">
        <f>IF($F$32="","",$F$32)</f>
        <v/>
      </c>
      <c r="AD1083" s="646"/>
      <c r="AE1083" s="647"/>
      <c r="AF1083" s="648"/>
      <c r="AG1083" s="646"/>
      <c r="AH1083" s="647"/>
      <c r="AI1083" s="647"/>
      <c r="AJ1083" s="648"/>
      <c r="AK1083" s="122"/>
    </row>
    <row r="1084" spans="4:47" ht="15" customHeight="1" x14ac:dyDescent="0.3">
      <c r="E1084" s="46" t="str">
        <f>IF(G1074="","",IF(N1084&gt;0,IF(N1084&lt;=G1074,"X",""),""))</f>
        <v/>
      </c>
      <c r="F1084" s="317" t="str">
        <f>IF($F$33="","",$F$33)</f>
        <v/>
      </c>
      <c r="G1084" s="646"/>
      <c r="H1084" s="647"/>
      <c r="I1084" s="648"/>
      <c r="J1084" s="646"/>
      <c r="K1084" s="647"/>
      <c r="L1084" s="647"/>
      <c r="M1084" s="648"/>
      <c r="N1084" s="122"/>
      <c r="X1084" s="159"/>
      <c r="AB1084" s="46" t="str">
        <f>IF(AD1074="","",IF(AK1084&gt;0,IF(AK1084&lt;=AD1074,"X",""),""))</f>
        <v/>
      </c>
      <c r="AC1084" s="317" t="str">
        <f>IF($F$33="","",$F$33)</f>
        <v/>
      </c>
      <c r="AD1084" s="646"/>
      <c r="AE1084" s="647"/>
      <c r="AF1084" s="648"/>
      <c r="AG1084" s="646"/>
      <c r="AH1084" s="647"/>
      <c r="AI1084" s="647"/>
      <c r="AJ1084" s="648"/>
      <c r="AK1084" s="122"/>
    </row>
    <row r="1085" spans="4:47" ht="17.25" thickBot="1" x14ac:dyDescent="0.35">
      <c r="D1085" s="40"/>
      <c r="E1085" s="40"/>
      <c r="F1085" s="40"/>
      <c r="G1085" s="40"/>
      <c r="H1085" s="40"/>
      <c r="I1085" s="40"/>
      <c r="J1085" s="40"/>
      <c r="K1085" s="40"/>
      <c r="L1085" s="40"/>
      <c r="M1085" s="40"/>
      <c r="N1085" s="40"/>
      <c r="X1085" s="159"/>
      <c r="AA1085" s="40"/>
      <c r="AB1085" s="40"/>
      <c r="AC1085" s="40"/>
      <c r="AD1085" s="40"/>
      <c r="AE1085" s="40"/>
      <c r="AF1085" s="40"/>
      <c r="AG1085" s="40"/>
      <c r="AH1085" s="40"/>
      <c r="AI1085" s="40"/>
      <c r="AJ1085" s="40"/>
      <c r="AK1085" s="40"/>
    </row>
    <row r="1086" spans="4:47" x14ac:dyDescent="0.3">
      <c r="D1086" s="645"/>
      <c r="E1086" s="645"/>
      <c r="F1086" s="645"/>
      <c r="G1086" s="645"/>
      <c r="H1086" s="645"/>
      <c r="I1086" s="645"/>
      <c r="J1086" s="645"/>
      <c r="K1086" s="645"/>
      <c r="L1086" s="645"/>
      <c r="M1086" s="645"/>
      <c r="N1086" s="645"/>
      <c r="X1086" s="159"/>
      <c r="AA1086" s="645"/>
      <c r="AB1086" s="645"/>
      <c r="AC1086" s="645"/>
      <c r="AD1086" s="645"/>
      <c r="AE1086" s="645"/>
      <c r="AF1086" s="645"/>
      <c r="AG1086" s="645"/>
      <c r="AH1086" s="645"/>
      <c r="AI1086" s="645"/>
      <c r="AJ1086" s="645"/>
      <c r="AK1086" s="645"/>
    </row>
    <row r="1087" spans="4:47" x14ac:dyDescent="0.3">
      <c r="E1087" s="35" t="s">
        <v>194</v>
      </c>
      <c r="F1087" s="41">
        <f>F1073+1</f>
        <v>76</v>
      </c>
      <c r="G1087" s="35" t="s">
        <v>195</v>
      </c>
      <c r="H1087" s="35"/>
      <c r="I1087" s="35"/>
      <c r="J1087" s="326" t="s">
        <v>457</v>
      </c>
      <c r="K1087" s="324"/>
      <c r="X1087" s="159"/>
      <c r="AB1087" s="35" t="s">
        <v>194</v>
      </c>
      <c r="AC1087" s="41">
        <f>AC1073+1</f>
        <v>76</v>
      </c>
      <c r="AD1087" s="35" t="s">
        <v>195</v>
      </c>
      <c r="AE1087" s="35"/>
      <c r="AF1087" s="35"/>
      <c r="AG1087" s="326" t="s">
        <v>457</v>
      </c>
      <c r="AH1087" s="324"/>
    </row>
    <row r="1088" spans="4:47" x14ac:dyDescent="0.3">
      <c r="E1088" s="35" t="s">
        <v>196</v>
      </c>
      <c r="F1088" s="267"/>
      <c r="G1088" s="43" t="str">
        <f>IF(F1088=O$4,P$4,IF(F1088=O$5,P$5,IF(F1088=O$6,P$6,IF(F1088=O$7,P$7,IF(F1088=O$8,P$8,"")))))</f>
        <v/>
      </c>
      <c r="H1088" s="43"/>
      <c r="I1088" s="43"/>
      <c r="J1088" s="326" t="s">
        <v>458</v>
      </c>
      <c r="K1088" s="324"/>
      <c r="L1088" s="44"/>
      <c r="M1088" s="44"/>
      <c r="N1088" s="44"/>
      <c r="O1088" s="113">
        <f>IF(F1088="",0,1)</f>
        <v>0</v>
      </c>
      <c r="P1088" s="113">
        <f>IF(E1091="",0,1)</f>
        <v>0</v>
      </c>
      <c r="Q1088" s="113">
        <f>IF(E1092="",0,1)</f>
        <v>0</v>
      </c>
      <c r="R1088" s="113">
        <f>IF(E1093="",0,1)</f>
        <v>0</v>
      </c>
      <c r="S1088" s="113">
        <f>IF(E1094="",0,1)</f>
        <v>0</v>
      </c>
      <c r="T1088" s="113">
        <f>IF(E1095="",0,1)</f>
        <v>0</v>
      </c>
      <c r="U1088" s="113">
        <f>IF(E1096="",0,1)</f>
        <v>0</v>
      </c>
      <c r="V1088" s="113">
        <f>IF(E1097="",0,1)</f>
        <v>0</v>
      </c>
      <c r="W1088" s="113">
        <f>IF(E1098="",0,1)</f>
        <v>0</v>
      </c>
      <c r="X1088" s="159"/>
      <c r="AB1088" s="35" t="s">
        <v>196</v>
      </c>
      <c r="AC1088" s="267"/>
      <c r="AD1088" s="43" t="str">
        <f>IF(AC1088=AL$4,AM$4,IF(AC1088=AL$5,AM$5,IF(AC1088=AL$6,AM$6,IF(AC1088=AL$7,AM$7,IF(AC1088=AL$8,AM$8,"")))))</f>
        <v/>
      </c>
      <c r="AE1088" s="43"/>
      <c r="AF1088" s="43"/>
      <c r="AG1088" s="326" t="s">
        <v>458</v>
      </c>
      <c r="AH1088" s="324"/>
      <c r="AI1088" s="44"/>
      <c r="AJ1088" s="44"/>
      <c r="AK1088" s="44"/>
      <c r="AL1088" s="113">
        <f>IF(AC1088="",0,1)</f>
        <v>0</v>
      </c>
      <c r="AM1088" s="113">
        <f>IF(AB1091="",0,1)</f>
        <v>0</v>
      </c>
      <c r="AN1088" s="113">
        <f>IF(AB1092="",0,1)</f>
        <v>0</v>
      </c>
      <c r="AO1088" s="113">
        <f>IF(AB1093="",0,1)</f>
        <v>0</v>
      </c>
      <c r="AP1088" s="113">
        <f>IF(AB1094="",0,1)</f>
        <v>0</v>
      </c>
      <c r="AQ1088" s="113">
        <f>IF(AB1095="",0,1)</f>
        <v>0</v>
      </c>
      <c r="AR1088" s="113">
        <f>IF(AB1096="",0,1)</f>
        <v>0</v>
      </c>
      <c r="AS1088" s="113">
        <f>IF(AB1097="",0,1)</f>
        <v>0</v>
      </c>
      <c r="AT1088" s="113">
        <f>IF(AB1098="",0,1)</f>
        <v>0</v>
      </c>
      <c r="AU1088" s="113">
        <f>IF(AB1098="",0,1)</f>
        <v>0</v>
      </c>
    </row>
    <row r="1089" spans="4:47" x14ac:dyDescent="0.3">
      <c r="G1089" s="82"/>
      <c r="H1089" s="82"/>
      <c r="I1089" s="82"/>
      <c r="J1089" s="82"/>
      <c r="K1089" s="82"/>
      <c r="L1089" s="82"/>
      <c r="M1089" s="82"/>
      <c r="N1089" s="82"/>
      <c r="X1089" s="159"/>
      <c r="AD1089" s="318"/>
      <c r="AE1089" s="318"/>
      <c r="AF1089" s="318"/>
      <c r="AG1089" s="318"/>
      <c r="AH1089" s="318"/>
      <c r="AI1089" s="318"/>
      <c r="AJ1089" s="318"/>
      <c r="AK1089" s="318"/>
    </row>
    <row r="1090" spans="4:47" x14ac:dyDescent="0.3">
      <c r="F1090" s="35" t="s">
        <v>197</v>
      </c>
      <c r="G1090" s="35" t="s">
        <v>198</v>
      </c>
      <c r="H1090" s="35"/>
      <c r="I1090" s="35"/>
      <c r="J1090" s="35" t="s">
        <v>199</v>
      </c>
      <c r="K1090" s="35"/>
      <c r="L1090" s="35"/>
      <c r="M1090" s="35"/>
      <c r="N1090" s="35" t="s">
        <v>200</v>
      </c>
      <c r="X1090" s="159"/>
      <c r="AC1090" s="35" t="s">
        <v>197</v>
      </c>
      <c r="AD1090" s="35" t="s">
        <v>198</v>
      </c>
      <c r="AE1090" s="35"/>
      <c r="AF1090" s="35"/>
      <c r="AG1090" s="35" t="s">
        <v>199</v>
      </c>
      <c r="AH1090" s="35"/>
      <c r="AI1090" s="35"/>
      <c r="AJ1090" s="35"/>
      <c r="AK1090" s="35" t="s">
        <v>200</v>
      </c>
    </row>
    <row r="1091" spans="4:47" ht="15" customHeight="1" x14ac:dyDescent="0.3">
      <c r="E1091" s="46" t="str">
        <f>IF(G1088="","",IF(N1091&gt;0,IF(N1091&lt;=G1088,"X",""),""))</f>
        <v/>
      </c>
      <c r="F1091" s="317" t="str">
        <f>IF($F$26="","",$F$26)</f>
        <v>Grocery Stores</v>
      </c>
      <c r="G1091" s="646"/>
      <c r="H1091" s="647"/>
      <c r="I1091" s="648"/>
      <c r="J1091" s="646"/>
      <c r="K1091" s="647"/>
      <c r="L1091" s="647"/>
      <c r="M1091" s="648"/>
      <c r="N1091" s="122"/>
      <c r="X1091" s="159"/>
      <c r="AB1091" s="46" t="str">
        <f>IF(AD1088="","",IF(AK1091&gt;0,IF(AK1091&lt;=AD1088,"X",""),""))</f>
        <v/>
      </c>
      <c r="AC1091" s="317" t="str">
        <f>IF($F$26="","",$F$26)</f>
        <v>Grocery Stores</v>
      </c>
      <c r="AD1091" s="646"/>
      <c r="AE1091" s="647"/>
      <c r="AF1091" s="648"/>
      <c r="AG1091" s="646"/>
      <c r="AH1091" s="647"/>
      <c r="AI1091" s="647"/>
      <c r="AJ1091" s="648"/>
      <c r="AK1091" s="122"/>
    </row>
    <row r="1092" spans="4:47" ht="15" customHeight="1" x14ac:dyDescent="0.3">
      <c r="E1092" s="46" t="str">
        <f>IF(G1088="","",IF(N1092&gt;0,IF(N1092&lt;=G1088,"X",""),""))</f>
        <v/>
      </c>
      <c r="F1092" s="317" t="str">
        <f>IF($F$27="","",$F$27)</f>
        <v>Education</v>
      </c>
      <c r="G1092" s="646"/>
      <c r="H1092" s="647"/>
      <c r="I1092" s="648"/>
      <c r="J1092" s="646"/>
      <c r="K1092" s="647"/>
      <c r="L1092" s="647"/>
      <c r="M1092" s="648"/>
      <c r="N1092" s="122"/>
      <c r="X1092" s="159"/>
      <c r="AB1092" s="46" t="str">
        <f>IF(AD1088="","",IF(AK1092&gt;0,IF(AK1092&lt;=AD1088,"X",""),""))</f>
        <v/>
      </c>
      <c r="AC1092" s="317" t="str">
        <f>IF($F$27="","",$F$27)</f>
        <v>Education</v>
      </c>
      <c r="AD1092" s="646"/>
      <c r="AE1092" s="647"/>
      <c r="AF1092" s="648"/>
      <c r="AG1092" s="646"/>
      <c r="AH1092" s="647"/>
      <c r="AI1092" s="647"/>
      <c r="AJ1092" s="648"/>
      <c r="AK1092" s="122"/>
    </row>
    <row r="1093" spans="4:47" ht="15" customHeight="1" x14ac:dyDescent="0.3">
      <c r="E1093" s="46" t="str">
        <f>IF(G1088="","",IF(N1093&gt;0,IF(N1093&lt;=G1088,"X",""),""))</f>
        <v/>
      </c>
      <c r="F1093" s="317" t="str">
        <f>IF($F$28="","",$F$28)</f>
        <v>Recreation</v>
      </c>
      <c r="G1093" s="646"/>
      <c r="H1093" s="647"/>
      <c r="I1093" s="648"/>
      <c r="J1093" s="646"/>
      <c r="K1093" s="647"/>
      <c r="L1093" s="647"/>
      <c r="M1093" s="648"/>
      <c r="N1093" s="122"/>
      <c r="X1093" s="159"/>
      <c r="AB1093" s="46" t="str">
        <f>IF(AD1088="","",IF(AK1093&gt;0,IF(AK1093&lt;=AD1088,"X",""),""))</f>
        <v/>
      </c>
      <c r="AC1093" s="317" t="str">
        <f>IF($F$28="","",$F$28)</f>
        <v>Recreation</v>
      </c>
      <c r="AD1093" s="646"/>
      <c r="AE1093" s="647"/>
      <c r="AF1093" s="648"/>
      <c r="AG1093" s="646"/>
      <c r="AH1093" s="647"/>
      <c r="AI1093" s="647"/>
      <c r="AJ1093" s="648"/>
      <c r="AK1093" s="122"/>
    </row>
    <row r="1094" spans="4:47" ht="15" customHeight="1" x14ac:dyDescent="0.3">
      <c r="E1094" s="46" t="str">
        <f>IF(G1088="","",IF(N1094&gt;0,IF(N1094&lt;=G1088,"X",""),""))</f>
        <v/>
      </c>
      <c r="F1094" s="317" t="str">
        <f>IF($F$29="","",$F$29)</f>
        <v>Health Services</v>
      </c>
      <c r="G1094" s="646"/>
      <c r="H1094" s="647"/>
      <c r="I1094" s="648"/>
      <c r="J1094" s="646"/>
      <c r="K1094" s="647"/>
      <c r="L1094" s="647"/>
      <c r="M1094" s="648"/>
      <c r="N1094" s="122"/>
      <c r="X1094" s="159"/>
      <c r="AB1094" s="46" t="str">
        <f>IF(AD1088="","",IF(AK1094&gt;0,IF(AK1094&lt;=AD1088,"X",""),""))</f>
        <v/>
      </c>
      <c r="AC1094" s="317" t="str">
        <f>IF($F$29="","",$F$29)</f>
        <v>Health Services</v>
      </c>
      <c r="AD1094" s="646"/>
      <c r="AE1094" s="647"/>
      <c r="AF1094" s="648"/>
      <c r="AG1094" s="646"/>
      <c r="AH1094" s="647"/>
      <c r="AI1094" s="647"/>
      <c r="AJ1094" s="648"/>
      <c r="AK1094" s="122"/>
    </row>
    <row r="1095" spans="4:47" ht="15" customHeight="1" x14ac:dyDescent="0.3">
      <c r="E1095" s="46" t="str">
        <f>IF(G1088="","",IF(N1095&gt;0,IF(N1095&lt;=G1088,"X",""),""))</f>
        <v/>
      </c>
      <c r="F1095" s="317" t="str">
        <f>IF($F$30="","",$F$30)</f>
        <v>Social Services</v>
      </c>
      <c r="G1095" s="646"/>
      <c r="H1095" s="647"/>
      <c r="I1095" s="648"/>
      <c r="J1095" s="646"/>
      <c r="K1095" s="647"/>
      <c r="L1095" s="647"/>
      <c r="M1095" s="648"/>
      <c r="N1095" s="122"/>
      <c r="X1095" s="159"/>
      <c r="AB1095" s="46" t="str">
        <f>IF(AD1088="","",IF(AK1095&gt;0,IF(AK1095&lt;=AD1088,"X",""),""))</f>
        <v/>
      </c>
      <c r="AC1095" s="317" t="str">
        <f>IF($F$30="","",$F$30)</f>
        <v>Social Services</v>
      </c>
      <c r="AD1095" s="646"/>
      <c r="AE1095" s="647"/>
      <c r="AF1095" s="648"/>
      <c r="AG1095" s="646"/>
      <c r="AH1095" s="647"/>
      <c r="AI1095" s="647"/>
      <c r="AJ1095" s="648"/>
      <c r="AK1095" s="122"/>
    </row>
    <row r="1096" spans="4:47" ht="15" customHeight="1" x14ac:dyDescent="0.3">
      <c r="E1096" s="46" t="str">
        <f>IF(G1088="","",IF(N1096&gt;0,IF(N1096&lt;=G1088,"X",""),""))</f>
        <v/>
      </c>
      <c r="F1096" s="317" t="str">
        <f>IF($F$31="","",$F$31)</f>
        <v/>
      </c>
      <c r="G1096" s="646"/>
      <c r="H1096" s="647"/>
      <c r="I1096" s="648"/>
      <c r="J1096" s="646"/>
      <c r="K1096" s="647"/>
      <c r="L1096" s="647"/>
      <c r="M1096" s="648"/>
      <c r="N1096" s="122"/>
      <c r="X1096" s="159"/>
      <c r="AB1096" s="46" t="str">
        <f>IF(AD1088="","",IF(AK1096&gt;0,IF(AK1096&lt;=AD1088,"X",""),""))</f>
        <v/>
      </c>
      <c r="AC1096" s="317" t="str">
        <f>IF($F$31="","",$F$31)</f>
        <v/>
      </c>
      <c r="AD1096" s="646"/>
      <c r="AE1096" s="647"/>
      <c r="AF1096" s="648"/>
      <c r="AG1096" s="646"/>
      <c r="AH1096" s="647"/>
      <c r="AI1096" s="647"/>
      <c r="AJ1096" s="648"/>
      <c r="AK1096" s="122"/>
    </row>
    <row r="1097" spans="4:47" ht="15" customHeight="1" x14ac:dyDescent="0.3">
      <c r="E1097" s="46" t="str">
        <f>IF(G1088="","",IF(N1097&gt;0,IF(N1097&lt;=G1088,"X",""),""))</f>
        <v/>
      </c>
      <c r="F1097" s="317" t="str">
        <f>IF($F$32="","",$F$32)</f>
        <v/>
      </c>
      <c r="G1097" s="646"/>
      <c r="H1097" s="647"/>
      <c r="I1097" s="648"/>
      <c r="J1097" s="646"/>
      <c r="K1097" s="647"/>
      <c r="L1097" s="647"/>
      <c r="M1097" s="648"/>
      <c r="N1097" s="122"/>
      <c r="X1097" s="159"/>
      <c r="AB1097" s="46" t="str">
        <f>IF(AD1088="","",IF(AK1097&gt;0,IF(AK1097&lt;=AD1088,"X",""),""))</f>
        <v/>
      </c>
      <c r="AC1097" s="317" t="str">
        <f>IF($F$32="","",$F$32)</f>
        <v/>
      </c>
      <c r="AD1097" s="646"/>
      <c r="AE1097" s="647"/>
      <c r="AF1097" s="648"/>
      <c r="AG1097" s="646"/>
      <c r="AH1097" s="647"/>
      <c r="AI1097" s="647"/>
      <c r="AJ1097" s="648"/>
      <c r="AK1097" s="122"/>
    </row>
    <row r="1098" spans="4:47" ht="15" customHeight="1" x14ac:dyDescent="0.3">
      <c r="E1098" s="46" t="str">
        <f>IF(G1088="","",IF(N1098&gt;0,IF(N1098&lt;=G1088,"X",""),""))</f>
        <v/>
      </c>
      <c r="F1098" s="317" t="str">
        <f>IF($F$33="","",$F$33)</f>
        <v/>
      </c>
      <c r="G1098" s="646"/>
      <c r="H1098" s="647"/>
      <c r="I1098" s="648"/>
      <c r="J1098" s="646"/>
      <c r="K1098" s="647"/>
      <c r="L1098" s="647"/>
      <c r="M1098" s="648"/>
      <c r="N1098" s="122"/>
      <c r="X1098" s="159"/>
      <c r="AB1098" s="46" t="str">
        <f>IF(AD1088="","",IF(AK1098&gt;0,IF(AK1098&lt;=AD1088,"X",""),""))</f>
        <v/>
      </c>
      <c r="AC1098" s="317" t="str">
        <f>IF($F$33="","",$F$33)</f>
        <v/>
      </c>
      <c r="AD1098" s="646"/>
      <c r="AE1098" s="647"/>
      <c r="AF1098" s="648"/>
      <c r="AG1098" s="646"/>
      <c r="AH1098" s="647"/>
      <c r="AI1098" s="647"/>
      <c r="AJ1098" s="648"/>
      <c r="AK1098" s="122"/>
    </row>
    <row r="1099" spans="4:47" ht="17.25" thickBot="1" x14ac:dyDescent="0.35">
      <c r="D1099" s="40"/>
      <c r="E1099" s="40"/>
      <c r="F1099" s="40"/>
      <c r="G1099" s="40"/>
      <c r="H1099" s="40"/>
      <c r="I1099" s="40"/>
      <c r="J1099" s="40"/>
      <c r="K1099" s="40"/>
      <c r="L1099" s="40"/>
      <c r="M1099" s="40"/>
      <c r="N1099" s="40"/>
      <c r="X1099" s="159"/>
      <c r="AA1099" s="40"/>
      <c r="AB1099" s="40"/>
      <c r="AC1099" s="40"/>
      <c r="AD1099" s="40"/>
      <c r="AE1099" s="40"/>
      <c r="AF1099" s="40"/>
      <c r="AG1099" s="40"/>
      <c r="AH1099" s="40"/>
      <c r="AI1099" s="40"/>
      <c r="AJ1099" s="40"/>
      <c r="AK1099" s="40"/>
    </row>
    <row r="1100" spans="4:47" x14ac:dyDescent="0.3">
      <c r="D1100" s="645"/>
      <c r="E1100" s="645"/>
      <c r="F1100" s="645"/>
      <c r="G1100" s="645"/>
      <c r="H1100" s="645"/>
      <c r="I1100" s="645"/>
      <c r="J1100" s="645"/>
      <c r="K1100" s="645"/>
      <c r="L1100" s="645"/>
      <c r="M1100" s="645"/>
      <c r="N1100" s="645"/>
      <c r="X1100" s="159"/>
      <c r="AA1100" s="645"/>
      <c r="AB1100" s="645"/>
      <c r="AC1100" s="645"/>
      <c r="AD1100" s="645"/>
      <c r="AE1100" s="645"/>
      <c r="AF1100" s="645"/>
      <c r="AG1100" s="645"/>
      <c r="AH1100" s="645"/>
      <c r="AI1100" s="645"/>
      <c r="AJ1100" s="645"/>
      <c r="AK1100" s="645"/>
    </row>
    <row r="1101" spans="4:47" x14ac:dyDescent="0.3">
      <c r="E1101" s="35" t="s">
        <v>194</v>
      </c>
      <c r="F1101" s="41">
        <f>F1087+1</f>
        <v>77</v>
      </c>
      <c r="G1101" s="35" t="s">
        <v>195</v>
      </c>
      <c r="H1101" s="35"/>
      <c r="I1101" s="35"/>
      <c r="J1101" s="326" t="s">
        <v>457</v>
      </c>
      <c r="K1101" s="324"/>
      <c r="X1101" s="159"/>
      <c r="AB1101" s="35" t="s">
        <v>194</v>
      </c>
      <c r="AC1101" s="41">
        <f>AC1087+1</f>
        <v>77</v>
      </c>
      <c r="AD1101" s="35" t="s">
        <v>195</v>
      </c>
      <c r="AE1101" s="35"/>
      <c r="AF1101" s="35"/>
      <c r="AG1101" s="326" t="s">
        <v>457</v>
      </c>
      <c r="AH1101" s="324"/>
    </row>
    <row r="1102" spans="4:47" x14ac:dyDescent="0.3">
      <c r="E1102" s="35" t="s">
        <v>196</v>
      </c>
      <c r="F1102" s="267"/>
      <c r="G1102" s="43" t="str">
        <f>IF(F1102=O$4,P$4,IF(F1102=O$5,P$5,IF(F1102=O$6,P$6,IF(F1102=O$7,P$7,IF(F1102=O$8,P$8,"")))))</f>
        <v/>
      </c>
      <c r="H1102" s="43"/>
      <c r="I1102" s="43"/>
      <c r="J1102" s="326" t="s">
        <v>458</v>
      </c>
      <c r="K1102" s="324"/>
      <c r="L1102" s="44"/>
      <c r="M1102" s="44"/>
      <c r="N1102" s="44"/>
      <c r="O1102" s="113">
        <f>IF(F1102="",0,1)</f>
        <v>0</v>
      </c>
      <c r="P1102" s="113">
        <f>IF(E1105="",0,1)</f>
        <v>0</v>
      </c>
      <c r="Q1102" s="113">
        <f>IF(E1106="",0,1)</f>
        <v>0</v>
      </c>
      <c r="R1102" s="113">
        <f>IF(E1107="",0,1)</f>
        <v>0</v>
      </c>
      <c r="S1102" s="113">
        <f>IF(E1108="",0,1)</f>
        <v>0</v>
      </c>
      <c r="T1102" s="113">
        <f>IF(E1109="",0,1)</f>
        <v>0</v>
      </c>
      <c r="U1102" s="113">
        <f>IF(E1110="",0,1)</f>
        <v>0</v>
      </c>
      <c r="V1102" s="113">
        <f>IF(E1111="",0,1)</f>
        <v>0</v>
      </c>
      <c r="W1102" s="113">
        <f>IF(E1112="",0,1)</f>
        <v>0</v>
      </c>
      <c r="X1102" s="159"/>
      <c r="AB1102" s="35" t="s">
        <v>196</v>
      </c>
      <c r="AC1102" s="267"/>
      <c r="AD1102" s="43" t="str">
        <f>IF(AC1102=AL$4,AM$4,IF(AC1102=AL$5,AM$5,IF(AC1102=AL$6,AM$6,IF(AC1102=AL$7,AM$7,IF(AC1102=AL$8,AM$8,"")))))</f>
        <v/>
      </c>
      <c r="AE1102" s="43"/>
      <c r="AF1102" s="43"/>
      <c r="AG1102" s="326" t="s">
        <v>458</v>
      </c>
      <c r="AH1102" s="324"/>
      <c r="AI1102" s="44"/>
      <c r="AJ1102" s="44"/>
      <c r="AK1102" s="44"/>
      <c r="AL1102" s="113">
        <f>IF(AC1102="",0,1)</f>
        <v>0</v>
      </c>
      <c r="AM1102" s="113">
        <f>IF(AB1105="",0,1)</f>
        <v>0</v>
      </c>
      <c r="AN1102" s="113">
        <f>IF(AB1106="",0,1)</f>
        <v>0</v>
      </c>
      <c r="AO1102" s="113">
        <f>IF(AB1107="",0,1)</f>
        <v>0</v>
      </c>
      <c r="AP1102" s="113">
        <f>IF(AB1108="",0,1)</f>
        <v>0</v>
      </c>
      <c r="AQ1102" s="113">
        <f>IF(AB1109="",0,1)</f>
        <v>0</v>
      </c>
      <c r="AR1102" s="113">
        <f>IF(AB1110="",0,1)</f>
        <v>0</v>
      </c>
      <c r="AS1102" s="113">
        <f>IF(AB1111="",0,1)</f>
        <v>0</v>
      </c>
      <c r="AT1102" s="113">
        <f>IF(AB1112="",0,1)</f>
        <v>0</v>
      </c>
      <c r="AU1102" s="113">
        <f>IF(AB1112="",0,1)</f>
        <v>0</v>
      </c>
    </row>
    <row r="1103" spans="4:47" x14ac:dyDescent="0.3">
      <c r="G1103" s="82"/>
      <c r="H1103" s="82"/>
      <c r="I1103" s="82"/>
      <c r="J1103" s="82"/>
      <c r="K1103" s="82"/>
      <c r="L1103" s="82"/>
      <c r="M1103" s="82"/>
      <c r="N1103" s="82"/>
      <c r="X1103" s="159"/>
      <c r="AD1103" s="318"/>
      <c r="AE1103" s="318"/>
      <c r="AF1103" s="318"/>
      <c r="AG1103" s="318"/>
      <c r="AH1103" s="318"/>
      <c r="AI1103" s="318"/>
      <c r="AJ1103" s="318"/>
      <c r="AK1103" s="318"/>
    </row>
    <row r="1104" spans="4:47" x14ac:dyDescent="0.3">
      <c r="F1104" s="35" t="s">
        <v>197</v>
      </c>
      <c r="G1104" s="35" t="s">
        <v>198</v>
      </c>
      <c r="H1104" s="35"/>
      <c r="I1104" s="35"/>
      <c r="J1104" s="35" t="s">
        <v>199</v>
      </c>
      <c r="K1104" s="35"/>
      <c r="L1104" s="35"/>
      <c r="M1104" s="35"/>
      <c r="N1104" s="35" t="s">
        <v>200</v>
      </c>
      <c r="X1104" s="159"/>
      <c r="AC1104" s="35" t="s">
        <v>197</v>
      </c>
      <c r="AD1104" s="35" t="s">
        <v>198</v>
      </c>
      <c r="AE1104" s="35"/>
      <c r="AF1104" s="35"/>
      <c r="AG1104" s="35" t="s">
        <v>199</v>
      </c>
      <c r="AH1104" s="35"/>
      <c r="AI1104" s="35"/>
      <c r="AJ1104" s="35"/>
      <c r="AK1104" s="35" t="s">
        <v>200</v>
      </c>
    </row>
    <row r="1105" spans="4:47" ht="15" customHeight="1" x14ac:dyDescent="0.3">
      <c r="E1105" s="46" t="str">
        <f>IF(G1102="","",IF(N1105&gt;0,IF(N1105&lt;=G1102,"X",""),""))</f>
        <v/>
      </c>
      <c r="F1105" s="317" t="str">
        <f>IF($F$26="","",$F$26)</f>
        <v>Grocery Stores</v>
      </c>
      <c r="G1105" s="646"/>
      <c r="H1105" s="647"/>
      <c r="I1105" s="648"/>
      <c r="J1105" s="646"/>
      <c r="K1105" s="647"/>
      <c r="L1105" s="647"/>
      <c r="M1105" s="648"/>
      <c r="N1105" s="122"/>
      <c r="X1105" s="159"/>
      <c r="AB1105" s="46" t="str">
        <f>IF(AD1102="","",IF(AK1105&gt;0,IF(AK1105&lt;=AD1102,"X",""),""))</f>
        <v/>
      </c>
      <c r="AC1105" s="317" t="str">
        <f>IF($F$26="","",$F$26)</f>
        <v>Grocery Stores</v>
      </c>
      <c r="AD1105" s="646"/>
      <c r="AE1105" s="647"/>
      <c r="AF1105" s="648"/>
      <c r="AG1105" s="646"/>
      <c r="AH1105" s="647"/>
      <c r="AI1105" s="647"/>
      <c r="AJ1105" s="648"/>
      <c r="AK1105" s="122"/>
    </row>
    <row r="1106" spans="4:47" ht="15" customHeight="1" x14ac:dyDescent="0.3">
      <c r="E1106" s="46" t="str">
        <f>IF(G1102="","",IF(N1106&gt;0,IF(N1106&lt;=G1102,"X",""),""))</f>
        <v/>
      </c>
      <c r="F1106" s="317" t="str">
        <f>IF($F$27="","",$F$27)</f>
        <v>Education</v>
      </c>
      <c r="G1106" s="646"/>
      <c r="H1106" s="647"/>
      <c r="I1106" s="648"/>
      <c r="J1106" s="646"/>
      <c r="K1106" s="647"/>
      <c r="L1106" s="647"/>
      <c r="M1106" s="648"/>
      <c r="N1106" s="122"/>
      <c r="X1106" s="159"/>
      <c r="AB1106" s="46" t="str">
        <f>IF(AD1102="","",IF(AK1106&gt;0,IF(AK1106&lt;=AD1102,"X",""),""))</f>
        <v/>
      </c>
      <c r="AC1106" s="317" t="str">
        <f>IF($F$27="","",$F$27)</f>
        <v>Education</v>
      </c>
      <c r="AD1106" s="646"/>
      <c r="AE1106" s="647"/>
      <c r="AF1106" s="648"/>
      <c r="AG1106" s="646"/>
      <c r="AH1106" s="647"/>
      <c r="AI1106" s="647"/>
      <c r="AJ1106" s="648"/>
      <c r="AK1106" s="122"/>
    </row>
    <row r="1107" spans="4:47" ht="15" customHeight="1" x14ac:dyDescent="0.3">
      <c r="E1107" s="46" t="str">
        <f>IF(G1102="","",IF(N1107&gt;0,IF(N1107&lt;=G1102,"X",""),""))</f>
        <v/>
      </c>
      <c r="F1107" s="317" t="str">
        <f>IF($F$28="","",$F$28)</f>
        <v>Recreation</v>
      </c>
      <c r="G1107" s="646"/>
      <c r="H1107" s="647"/>
      <c r="I1107" s="648"/>
      <c r="J1107" s="646"/>
      <c r="K1107" s="647"/>
      <c r="L1107" s="647"/>
      <c r="M1107" s="648"/>
      <c r="N1107" s="122"/>
      <c r="X1107" s="159"/>
      <c r="AB1107" s="46" t="str">
        <f>IF(AD1102="","",IF(AK1107&gt;0,IF(AK1107&lt;=AD1102,"X",""),""))</f>
        <v/>
      </c>
      <c r="AC1107" s="317" t="str">
        <f>IF($F$28="","",$F$28)</f>
        <v>Recreation</v>
      </c>
      <c r="AD1107" s="646"/>
      <c r="AE1107" s="647"/>
      <c r="AF1107" s="648"/>
      <c r="AG1107" s="646"/>
      <c r="AH1107" s="647"/>
      <c r="AI1107" s="647"/>
      <c r="AJ1107" s="648"/>
      <c r="AK1107" s="122"/>
    </row>
    <row r="1108" spans="4:47" ht="15" customHeight="1" x14ac:dyDescent="0.3">
      <c r="E1108" s="46" t="str">
        <f>IF(G1102="","",IF(N1108&gt;0,IF(N1108&lt;=G1102,"X",""),""))</f>
        <v/>
      </c>
      <c r="F1108" s="317" t="str">
        <f>IF($F$29="","",$F$29)</f>
        <v>Health Services</v>
      </c>
      <c r="G1108" s="646"/>
      <c r="H1108" s="647"/>
      <c r="I1108" s="648"/>
      <c r="J1108" s="646"/>
      <c r="K1108" s="647"/>
      <c r="L1108" s="647"/>
      <c r="M1108" s="648"/>
      <c r="N1108" s="122"/>
      <c r="X1108" s="159"/>
      <c r="AB1108" s="46" t="str">
        <f>IF(AD1102="","",IF(AK1108&gt;0,IF(AK1108&lt;=AD1102,"X",""),""))</f>
        <v/>
      </c>
      <c r="AC1108" s="317" t="str">
        <f>IF($F$29="","",$F$29)</f>
        <v>Health Services</v>
      </c>
      <c r="AD1108" s="646"/>
      <c r="AE1108" s="647"/>
      <c r="AF1108" s="648"/>
      <c r="AG1108" s="646"/>
      <c r="AH1108" s="647"/>
      <c r="AI1108" s="647"/>
      <c r="AJ1108" s="648"/>
      <c r="AK1108" s="122"/>
    </row>
    <row r="1109" spans="4:47" ht="15" customHeight="1" x14ac:dyDescent="0.3">
      <c r="E1109" s="46" t="str">
        <f>IF(G1102="","",IF(N1109&gt;0,IF(N1109&lt;=G1102,"X",""),""))</f>
        <v/>
      </c>
      <c r="F1109" s="317" t="str">
        <f>IF($F$30="","",$F$30)</f>
        <v>Social Services</v>
      </c>
      <c r="G1109" s="646"/>
      <c r="H1109" s="647"/>
      <c r="I1109" s="648"/>
      <c r="J1109" s="646"/>
      <c r="K1109" s="647"/>
      <c r="L1109" s="647"/>
      <c r="M1109" s="648"/>
      <c r="N1109" s="122"/>
      <c r="X1109" s="159"/>
      <c r="AB1109" s="46" t="str">
        <f>IF(AD1102="","",IF(AK1109&gt;0,IF(AK1109&lt;=AD1102,"X",""),""))</f>
        <v/>
      </c>
      <c r="AC1109" s="317" t="str">
        <f>IF($F$30="","",$F$30)</f>
        <v>Social Services</v>
      </c>
      <c r="AD1109" s="646"/>
      <c r="AE1109" s="647"/>
      <c r="AF1109" s="648"/>
      <c r="AG1109" s="646"/>
      <c r="AH1109" s="647"/>
      <c r="AI1109" s="647"/>
      <c r="AJ1109" s="648"/>
      <c r="AK1109" s="122"/>
    </row>
    <row r="1110" spans="4:47" ht="15" customHeight="1" x14ac:dyDescent="0.3">
      <c r="E1110" s="46" t="str">
        <f>IF(G1102="","",IF(N1110&gt;0,IF(N1110&lt;=G1102,"X",""),""))</f>
        <v/>
      </c>
      <c r="F1110" s="317" t="str">
        <f>IF($F$31="","",$F$31)</f>
        <v/>
      </c>
      <c r="G1110" s="646"/>
      <c r="H1110" s="647"/>
      <c r="I1110" s="648"/>
      <c r="J1110" s="646"/>
      <c r="K1110" s="647"/>
      <c r="L1110" s="647"/>
      <c r="M1110" s="648"/>
      <c r="N1110" s="122"/>
      <c r="X1110" s="159"/>
      <c r="AB1110" s="46" t="str">
        <f>IF(AD1102="","",IF(AK1110&gt;0,IF(AK1110&lt;=AD1102,"X",""),""))</f>
        <v/>
      </c>
      <c r="AC1110" s="317" t="str">
        <f>IF($F$31="","",$F$31)</f>
        <v/>
      </c>
      <c r="AD1110" s="646"/>
      <c r="AE1110" s="647"/>
      <c r="AF1110" s="648"/>
      <c r="AG1110" s="646"/>
      <c r="AH1110" s="647"/>
      <c r="AI1110" s="647"/>
      <c r="AJ1110" s="648"/>
      <c r="AK1110" s="122"/>
    </row>
    <row r="1111" spans="4:47" ht="15" customHeight="1" x14ac:dyDescent="0.3">
      <c r="E1111" s="46" t="str">
        <f>IF(G1102="","",IF(N1111&gt;0,IF(N1111&lt;=G1102,"X",""),""))</f>
        <v/>
      </c>
      <c r="F1111" s="317" t="str">
        <f>IF($F$32="","",$F$32)</f>
        <v/>
      </c>
      <c r="G1111" s="646"/>
      <c r="H1111" s="647"/>
      <c r="I1111" s="648"/>
      <c r="J1111" s="646"/>
      <c r="K1111" s="647"/>
      <c r="L1111" s="647"/>
      <c r="M1111" s="648"/>
      <c r="N1111" s="122"/>
      <c r="X1111" s="159"/>
      <c r="AB1111" s="46" t="str">
        <f>IF(AD1102="","",IF(AK1111&gt;0,IF(AK1111&lt;=AD1102,"X",""),""))</f>
        <v/>
      </c>
      <c r="AC1111" s="317" t="str">
        <f>IF($F$32="","",$F$32)</f>
        <v/>
      </c>
      <c r="AD1111" s="646"/>
      <c r="AE1111" s="647"/>
      <c r="AF1111" s="648"/>
      <c r="AG1111" s="646"/>
      <c r="AH1111" s="647"/>
      <c r="AI1111" s="647"/>
      <c r="AJ1111" s="648"/>
      <c r="AK1111" s="122"/>
    </row>
    <row r="1112" spans="4:47" ht="15" customHeight="1" x14ac:dyDescent="0.3">
      <c r="E1112" s="46" t="str">
        <f>IF(G1102="","",IF(N1112&gt;0,IF(N1112&lt;=G1102,"X",""),""))</f>
        <v/>
      </c>
      <c r="F1112" s="317" t="str">
        <f>IF($F$33="","",$F$33)</f>
        <v/>
      </c>
      <c r="G1112" s="646"/>
      <c r="H1112" s="647"/>
      <c r="I1112" s="648"/>
      <c r="J1112" s="646"/>
      <c r="K1112" s="647"/>
      <c r="L1112" s="647"/>
      <c r="M1112" s="648"/>
      <c r="N1112" s="122"/>
      <c r="X1112" s="159"/>
      <c r="AB1112" s="46" t="str">
        <f>IF(AD1102="","",IF(AK1112&gt;0,IF(AK1112&lt;=AD1102,"X",""),""))</f>
        <v/>
      </c>
      <c r="AC1112" s="317" t="str">
        <f>IF($F$33="","",$F$33)</f>
        <v/>
      </c>
      <c r="AD1112" s="646"/>
      <c r="AE1112" s="647"/>
      <c r="AF1112" s="648"/>
      <c r="AG1112" s="646"/>
      <c r="AH1112" s="647"/>
      <c r="AI1112" s="647"/>
      <c r="AJ1112" s="648"/>
      <c r="AK1112" s="122"/>
    </row>
    <row r="1113" spans="4:47" ht="17.25" thickBot="1" x14ac:dyDescent="0.35">
      <c r="D1113" s="40"/>
      <c r="E1113" s="40"/>
      <c r="F1113" s="40"/>
      <c r="G1113" s="40"/>
      <c r="H1113" s="40"/>
      <c r="I1113" s="40"/>
      <c r="J1113" s="40"/>
      <c r="K1113" s="40"/>
      <c r="L1113" s="40"/>
      <c r="M1113" s="40"/>
      <c r="N1113" s="40"/>
      <c r="X1113" s="159"/>
      <c r="AA1113" s="40"/>
      <c r="AB1113" s="40"/>
      <c r="AC1113" s="40"/>
      <c r="AD1113" s="40"/>
      <c r="AE1113" s="40"/>
      <c r="AF1113" s="40"/>
      <c r="AG1113" s="40"/>
      <c r="AH1113" s="40"/>
      <c r="AI1113" s="40"/>
      <c r="AJ1113" s="40"/>
      <c r="AK1113" s="40"/>
    </row>
    <row r="1114" spans="4:47" x14ac:dyDescent="0.3">
      <c r="D1114" s="645"/>
      <c r="E1114" s="645"/>
      <c r="F1114" s="645"/>
      <c r="G1114" s="645"/>
      <c r="H1114" s="645"/>
      <c r="I1114" s="645"/>
      <c r="J1114" s="645"/>
      <c r="K1114" s="645"/>
      <c r="L1114" s="645"/>
      <c r="M1114" s="645"/>
      <c r="N1114" s="645"/>
      <c r="X1114" s="159"/>
      <c r="AA1114" s="645"/>
      <c r="AB1114" s="645"/>
      <c r="AC1114" s="645"/>
      <c r="AD1114" s="645"/>
      <c r="AE1114" s="645"/>
      <c r="AF1114" s="645"/>
      <c r="AG1114" s="645"/>
      <c r="AH1114" s="645"/>
      <c r="AI1114" s="645"/>
      <c r="AJ1114" s="645"/>
      <c r="AK1114" s="645"/>
    </row>
    <row r="1115" spans="4:47" x14ac:dyDescent="0.3">
      <c r="E1115" s="35" t="s">
        <v>194</v>
      </c>
      <c r="F1115" s="41">
        <f>F1101+1</f>
        <v>78</v>
      </c>
      <c r="G1115" s="35" t="s">
        <v>195</v>
      </c>
      <c r="H1115" s="35"/>
      <c r="I1115" s="35"/>
      <c r="J1115" s="326" t="s">
        <v>457</v>
      </c>
      <c r="K1115" s="324"/>
      <c r="X1115" s="159"/>
      <c r="AB1115" s="35" t="s">
        <v>194</v>
      </c>
      <c r="AC1115" s="41">
        <f>AC1101+1</f>
        <v>78</v>
      </c>
      <c r="AD1115" s="35" t="s">
        <v>195</v>
      </c>
      <c r="AE1115" s="35"/>
      <c r="AF1115" s="35"/>
      <c r="AG1115" s="326" t="s">
        <v>457</v>
      </c>
      <c r="AH1115" s="324"/>
    </row>
    <row r="1116" spans="4:47" x14ac:dyDescent="0.3">
      <c r="E1116" s="35" t="s">
        <v>196</v>
      </c>
      <c r="F1116" s="267"/>
      <c r="G1116" s="43" t="str">
        <f>IF(F1116=O$4,P$4,IF(F1116=O$5,P$5,IF(F1116=O$6,P$6,IF(F1116=O$7,P$7,IF(F1116=O$8,P$8,"")))))</f>
        <v/>
      </c>
      <c r="H1116" s="43"/>
      <c r="I1116" s="43"/>
      <c r="J1116" s="326" t="s">
        <v>458</v>
      </c>
      <c r="K1116" s="324"/>
      <c r="L1116" s="44"/>
      <c r="M1116" s="44"/>
      <c r="N1116" s="44"/>
      <c r="O1116" s="113">
        <f>IF(F1116="",0,1)</f>
        <v>0</v>
      </c>
      <c r="P1116" s="113">
        <f>IF(E1119="",0,1)</f>
        <v>0</v>
      </c>
      <c r="Q1116" s="113">
        <f>IF(E1120="",0,1)</f>
        <v>0</v>
      </c>
      <c r="R1116" s="113">
        <f>IF(E1121="",0,1)</f>
        <v>0</v>
      </c>
      <c r="S1116" s="113">
        <f>IF(E1122="",0,1)</f>
        <v>0</v>
      </c>
      <c r="T1116" s="113">
        <f>IF(E1123="",0,1)</f>
        <v>0</v>
      </c>
      <c r="U1116" s="113">
        <f>IF(E1124="",0,1)</f>
        <v>0</v>
      </c>
      <c r="V1116" s="113">
        <f>IF(E1125="",0,1)</f>
        <v>0</v>
      </c>
      <c r="W1116" s="113">
        <f>IF(E1126="",0,1)</f>
        <v>0</v>
      </c>
      <c r="X1116" s="159"/>
      <c r="AB1116" s="35" t="s">
        <v>196</v>
      </c>
      <c r="AC1116" s="267"/>
      <c r="AD1116" s="43" t="str">
        <f>IF(AC1116=AL$4,AM$4,IF(AC1116=AL$5,AM$5,IF(AC1116=AL$6,AM$6,IF(AC1116=AL$7,AM$7,IF(AC1116=AL$8,AM$8,"")))))</f>
        <v/>
      </c>
      <c r="AE1116" s="43"/>
      <c r="AF1116" s="43"/>
      <c r="AG1116" s="326" t="s">
        <v>458</v>
      </c>
      <c r="AH1116" s="324"/>
      <c r="AI1116" s="44"/>
      <c r="AJ1116" s="44"/>
      <c r="AK1116" s="44"/>
      <c r="AL1116" s="113">
        <f>IF(AC1116="",0,1)</f>
        <v>0</v>
      </c>
      <c r="AM1116" s="113">
        <f>IF(AB1119="",0,1)</f>
        <v>0</v>
      </c>
      <c r="AN1116" s="113">
        <f>IF(AB1120="",0,1)</f>
        <v>0</v>
      </c>
      <c r="AO1116" s="113">
        <f>IF(AB1121="",0,1)</f>
        <v>0</v>
      </c>
      <c r="AP1116" s="113">
        <f>IF(AB1122="",0,1)</f>
        <v>0</v>
      </c>
      <c r="AQ1116" s="113">
        <f>IF(AB1123="",0,1)</f>
        <v>0</v>
      </c>
      <c r="AR1116" s="113">
        <f>IF(AB1124="",0,1)</f>
        <v>0</v>
      </c>
      <c r="AS1116" s="113">
        <f>IF(AB1125="",0,1)</f>
        <v>0</v>
      </c>
      <c r="AT1116" s="113">
        <f>IF(AB1126="",0,1)</f>
        <v>0</v>
      </c>
      <c r="AU1116" s="113">
        <f>IF(AB1126="",0,1)</f>
        <v>0</v>
      </c>
    </row>
    <row r="1117" spans="4:47" x14ac:dyDescent="0.3">
      <c r="G1117" s="82"/>
      <c r="H1117" s="82"/>
      <c r="I1117" s="82"/>
      <c r="J1117" s="82"/>
      <c r="K1117" s="82"/>
      <c r="L1117" s="82"/>
      <c r="M1117" s="82"/>
      <c r="N1117" s="82"/>
      <c r="X1117" s="159"/>
      <c r="AD1117" s="318"/>
      <c r="AE1117" s="318"/>
      <c r="AF1117" s="318"/>
      <c r="AG1117" s="318"/>
      <c r="AH1117" s="318"/>
      <c r="AI1117" s="318"/>
      <c r="AJ1117" s="318"/>
      <c r="AK1117" s="318"/>
    </row>
    <row r="1118" spans="4:47" x14ac:dyDescent="0.3">
      <c r="F1118" s="35" t="s">
        <v>197</v>
      </c>
      <c r="G1118" s="35" t="s">
        <v>198</v>
      </c>
      <c r="H1118" s="35"/>
      <c r="I1118" s="35"/>
      <c r="J1118" s="35" t="s">
        <v>199</v>
      </c>
      <c r="K1118" s="35"/>
      <c r="L1118" s="35"/>
      <c r="M1118" s="35"/>
      <c r="N1118" s="35" t="s">
        <v>200</v>
      </c>
      <c r="X1118" s="159"/>
      <c r="AC1118" s="35" t="s">
        <v>197</v>
      </c>
      <c r="AD1118" s="35" t="s">
        <v>198</v>
      </c>
      <c r="AE1118" s="35"/>
      <c r="AF1118" s="35"/>
      <c r="AG1118" s="35" t="s">
        <v>199</v>
      </c>
      <c r="AH1118" s="35"/>
      <c r="AI1118" s="35"/>
      <c r="AJ1118" s="35"/>
      <c r="AK1118" s="35" t="s">
        <v>200</v>
      </c>
    </row>
    <row r="1119" spans="4:47" ht="15" customHeight="1" x14ac:dyDescent="0.3">
      <c r="E1119" s="46" t="str">
        <f>IF(G1116="","",IF(N1119&gt;0,IF(N1119&lt;=G1116,"X",""),""))</f>
        <v/>
      </c>
      <c r="F1119" s="317" t="str">
        <f>IF($F$26="","",$F$26)</f>
        <v>Grocery Stores</v>
      </c>
      <c r="G1119" s="646"/>
      <c r="H1119" s="647"/>
      <c r="I1119" s="648"/>
      <c r="J1119" s="646"/>
      <c r="K1119" s="647"/>
      <c r="L1119" s="647"/>
      <c r="M1119" s="648"/>
      <c r="N1119" s="122"/>
      <c r="X1119" s="159"/>
      <c r="AB1119" s="46" t="str">
        <f>IF(AD1116="","",IF(AK1119&gt;0,IF(AK1119&lt;=AD1116,"X",""),""))</f>
        <v/>
      </c>
      <c r="AC1119" s="317" t="str">
        <f>IF($F$26="","",$F$26)</f>
        <v>Grocery Stores</v>
      </c>
      <c r="AD1119" s="646"/>
      <c r="AE1119" s="647"/>
      <c r="AF1119" s="648"/>
      <c r="AG1119" s="646"/>
      <c r="AH1119" s="647"/>
      <c r="AI1119" s="647"/>
      <c r="AJ1119" s="648"/>
      <c r="AK1119" s="122"/>
    </row>
    <row r="1120" spans="4:47" ht="15" customHeight="1" x14ac:dyDescent="0.3">
      <c r="E1120" s="46" t="str">
        <f>IF(G1116="","",IF(N1120&gt;0,IF(N1120&lt;=G1116,"X",""),""))</f>
        <v/>
      </c>
      <c r="F1120" s="317" t="str">
        <f>IF($F$27="","",$F$27)</f>
        <v>Education</v>
      </c>
      <c r="G1120" s="646"/>
      <c r="H1120" s="647"/>
      <c r="I1120" s="648"/>
      <c r="J1120" s="646"/>
      <c r="K1120" s="647"/>
      <c r="L1120" s="647"/>
      <c r="M1120" s="648"/>
      <c r="N1120" s="122"/>
      <c r="X1120" s="159"/>
      <c r="AB1120" s="46" t="str">
        <f>IF(AD1116="","",IF(AK1120&gt;0,IF(AK1120&lt;=AD1116,"X",""),""))</f>
        <v/>
      </c>
      <c r="AC1120" s="317" t="str">
        <f>IF($F$27="","",$F$27)</f>
        <v>Education</v>
      </c>
      <c r="AD1120" s="646"/>
      <c r="AE1120" s="647"/>
      <c r="AF1120" s="648"/>
      <c r="AG1120" s="646"/>
      <c r="AH1120" s="647"/>
      <c r="AI1120" s="647"/>
      <c r="AJ1120" s="648"/>
      <c r="AK1120" s="122"/>
    </row>
    <row r="1121" spans="4:47" ht="15" customHeight="1" x14ac:dyDescent="0.3">
      <c r="E1121" s="46" t="str">
        <f>IF(G1116="","",IF(N1121&gt;0,IF(N1121&lt;=G1116,"X",""),""))</f>
        <v/>
      </c>
      <c r="F1121" s="317" t="str">
        <f>IF($F$28="","",$F$28)</f>
        <v>Recreation</v>
      </c>
      <c r="G1121" s="646"/>
      <c r="H1121" s="647"/>
      <c r="I1121" s="648"/>
      <c r="J1121" s="646"/>
      <c r="K1121" s="647"/>
      <c r="L1121" s="647"/>
      <c r="M1121" s="648"/>
      <c r="N1121" s="122"/>
      <c r="X1121" s="159"/>
      <c r="AB1121" s="46" t="str">
        <f>IF(AD1116="","",IF(AK1121&gt;0,IF(AK1121&lt;=AD1116,"X",""),""))</f>
        <v/>
      </c>
      <c r="AC1121" s="317" t="str">
        <f>IF($F$28="","",$F$28)</f>
        <v>Recreation</v>
      </c>
      <c r="AD1121" s="646"/>
      <c r="AE1121" s="647"/>
      <c r="AF1121" s="648"/>
      <c r="AG1121" s="646"/>
      <c r="AH1121" s="647"/>
      <c r="AI1121" s="647"/>
      <c r="AJ1121" s="648"/>
      <c r="AK1121" s="122"/>
    </row>
    <row r="1122" spans="4:47" ht="15" customHeight="1" x14ac:dyDescent="0.3">
      <c r="E1122" s="46" t="str">
        <f>IF(G1116="","",IF(N1122&gt;0,IF(N1122&lt;=G1116,"X",""),""))</f>
        <v/>
      </c>
      <c r="F1122" s="317" t="str">
        <f>IF($F$29="","",$F$29)</f>
        <v>Health Services</v>
      </c>
      <c r="G1122" s="646"/>
      <c r="H1122" s="647"/>
      <c r="I1122" s="648"/>
      <c r="J1122" s="646"/>
      <c r="K1122" s="647"/>
      <c r="L1122" s="647"/>
      <c r="M1122" s="648"/>
      <c r="N1122" s="122"/>
      <c r="X1122" s="159"/>
      <c r="AB1122" s="46" t="str">
        <f>IF(AD1116="","",IF(AK1122&gt;0,IF(AK1122&lt;=AD1116,"X",""),""))</f>
        <v/>
      </c>
      <c r="AC1122" s="317" t="str">
        <f>IF($F$29="","",$F$29)</f>
        <v>Health Services</v>
      </c>
      <c r="AD1122" s="646"/>
      <c r="AE1122" s="647"/>
      <c r="AF1122" s="648"/>
      <c r="AG1122" s="646"/>
      <c r="AH1122" s="647"/>
      <c r="AI1122" s="647"/>
      <c r="AJ1122" s="648"/>
      <c r="AK1122" s="122"/>
    </row>
    <row r="1123" spans="4:47" ht="15" customHeight="1" x14ac:dyDescent="0.3">
      <c r="E1123" s="46" t="str">
        <f>IF(G1116="","",IF(N1123&gt;0,IF(N1123&lt;=G1116,"X",""),""))</f>
        <v/>
      </c>
      <c r="F1123" s="317" t="str">
        <f>IF($F$30="","",$F$30)</f>
        <v>Social Services</v>
      </c>
      <c r="G1123" s="646"/>
      <c r="H1123" s="647"/>
      <c r="I1123" s="648"/>
      <c r="J1123" s="646"/>
      <c r="K1123" s="647"/>
      <c r="L1123" s="647"/>
      <c r="M1123" s="648"/>
      <c r="N1123" s="122"/>
      <c r="X1123" s="159"/>
      <c r="AB1123" s="46" t="str">
        <f>IF(AD1116="","",IF(AK1123&gt;0,IF(AK1123&lt;=AD1116,"X",""),""))</f>
        <v/>
      </c>
      <c r="AC1123" s="317" t="str">
        <f>IF($F$30="","",$F$30)</f>
        <v>Social Services</v>
      </c>
      <c r="AD1123" s="646"/>
      <c r="AE1123" s="647"/>
      <c r="AF1123" s="648"/>
      <c r="AG1123" s="646"/>
      <c r="AH1123" s="647"/>
      <c r="AI1123" s="647"/>
      <c r="AJ1123" s="648"/>
      <c r="AK1123" s="122"/>
    </row>
    <row r="1124" spans="4:47" ht="15" customHeight="1" x14ac:dyDescent="0.3">
      <c r="E1124" s="46" t="str">
        <f>IF(G1116="","",IF(N1124&gt;0,IF(N1124&lt;=G1116,"X",""),""))</f>
        <v/>
      </c>
      <c r="F1124" s="317" t="str">
        <f>IF($F$31="","",$F$31)</f>
        <v/>
      </c>
      <c r="G1124" s="646"/>
      <c r="H1124" s="647"/>
      <c r="I1124" s="648"/>
      <c r="J1124" s="646"/>
      <c r="K1124" s="647"/>
      <c r="L1124" s="647"/>
      <c r="M1124" s="648"/>
      <c r="N1124" s="122"/>
      <c r="X1124" s="159"/>
      <c r="AB1124" s="46" t="str">
        <f>IF(AD1116="","",IF(AK1124&gt;0,IF(AK1124&lt;=AD1116,"X",""),""))</f>
        <v/>
      </c>
      <c r="AC1124" s="317" t="str">
        <f>IF($F$31="","",$F$31)</f>
        <v/>
      </c>
      <c r="AD1124" s="646"/>
      <c r="AE1124" s="647"/>
      <c r="AF1124" s="648"/>
      <c r="AG1124" s="646"/>
      <c r="AH1124" s="647"/>
      <c r="AI1124" s="647"/>
      <c r="AJ1124" s="648"/>
      <c r="AK1124" s="122"/>
    </row>
    <row r="1125" spans="4:47" ht="15" customHeight="1" x14ac:dyDescent="0.3">
      <c r="E1125" s="46" t="str">
        <f>IF(G1116="","",IF(N1125&gt;0,IF(N1125&lt;=G1116,"X",""),""))</f>
        <v/>
      </c>
      <c r="F1125" s="317" t="str">
        <f>IF($F$32="","",$F$32)</f>
        <v/>
      </c>
      <c r="G1125" s="646"/>
      <c r="H1125" s="647"/>
      <c r="I1125" s="648"/>
      <c r="J1125" s="646"/>
      <c r="K1125" s="647"/>
      <c r="L1125" s="647"/>
      <c r="M1125" s="648"/>
      <c r="N1125" s="122"/>
      <c r="X1125" s="159"/>
      <c r="AB1125" s="46" t="str">
        <f>IF(AD1116="","",IF(AK1125&gt;0,IF(AK1125&lt;=AD1116,"X",""),""))</f>
        <v/>
      </c>
      <c r="AC1125" s="317" t="str">
        <f>IF($F$32="","",$F$32)</f>
        <v/>
      </c>
      <c r="AD1125" s="646"/>
      <c r="AE1125" s="647"/>
      <c r="AF1125" s="648"/>
      <c r="AG1125" s="646"/>
      <c r="AH1125" s="647"/>
      <c r="AI1125" s="647"/>
      <c r="AJ1125" s="648"/>
      <c r="AK1125" s="122"/>
    </row>
    <row r="1126" spans="4:47" ht="15" customHeight="1" x14ac:dyDescent="0.3">
      <c r="E1126" s="46" t="str">
        <f>IF(G1116="","",IF(N1126&gt;0,IF(N1126&lt;=G1116,"X",""),""))</f>
        <v/>
      </c>
      <c r="F1126" s="317" t="str">
        <f>IF($F$33="","",$F$33)</f>
        <v/>
      </c>
      <c r="G1126" s="646"/>
      <c r="H1126" s="647"/>
      <c r="I1126" s="648"/>
      <c r="J1126" s="646"/>
      <c r="K1126" s="647"/>
      <c r="L1126" s="647"/>
      <c r="M1126" s="648"/>
      <c r="N1126" s="122"/>
      <c r="X1126" s="159"/>
      <c r="AB1126" s="46" t="str">
        <f>IF(AD1116="","",IF(AK1126&gt;0,IF(AK1126&lt;=AD1116,"X",""),""))</f>
        <v/>
      </c>
      <c r="AC1126" s="317" t="str">
        <f>IF($F$33="","",$F$33)</f>
        <v/>
      </c>
      <c r="AD1126" s="646"/>
      <c r="AE1126" s="647"/>
      <c r="AF1126" s="648"/>
      <c r="AG1126" s="646"/>
      <c r="AH1126" s="647"/>
      <c r="AI1126" s="647"/>
      <c r="AJ1126" s="648"/>
      <c r="AK1126" s="122"/>
    </row>
    <row r="1127" spans="4:47" ht="17.25" thickBot="1" x14ac:dyDescent="0.35">
      <c r="D1127" s="40"/>
      <c r="E1127" s="40"/>
      <c r="F1127" s="40"/>
      <c r="G1127" s="40"/>
      <c r="H1127" s="40"/>
      <c r="I1127" s="40"/>
      <c r="J1127" s="40"/>
      <c r="K1127" s="40"/>
      <c r="L1127" s="40"/>
      <c r="M1127" s="40"/>
      <c r="N1127" s="40"/>
      <c r="X1127" s="159"/>
      <c r="AA1127" s="40"/>
      <c r="AB1127" s="40"/>
      <c r="AC1127" s="40"/>
      <c r="AD1127" s="40"/>
      <c r="AE1127" s="40"/>
      <c r="AF1127" s="40"/>
      <c r="AG1127" s="40"/>
      <c r="AH1127" s="40"/>
      <c r="AI1127" s="40"/>
      <c r="AJ1127" s="40"/>
      <c r="AK1127" s="40"/>
    </row>
    <row r="1128" spans="4:47" x14ac:dyDescent="0.3">
      <c r="D1128" s="645"/>
      <c r="E1128" s="645"/>
      <c r="F1128" s="645"/>
      <c r="G1128" s="645"/>
      <c r="H1128" s="645"/>
      <c r="I1128" s="645"/>
      <c r="J1128" s="645"/>
      <c r="K1128" s="645"/>
      <c r="L1128" s="645"/>
      <c r="M1128" s="645"/>
      <c r="N1128" s="645"/>
      <c r="X1128" s="159"/>
      <c r="AA1128" s="645"/>
      <c r="AB1128" s="645"/>
      <c r="AC1128" s="645"/>
      <c r="AD1128" s="645"/>
      <c r="AE1128" s="645"/>
      <c r="AF1128" s="645"/>
      <c r="AG1128" s="645"/>
      <c r="AH1128" s="645"/>
      <c r="AI1128" s="645"/>
      <c r="AJ1128" s="645"/>
      <c r="AK1128" s="645"/>
    </row>
    <row r="1129" spans="4:47" x14ac:dyDescent="0.3">
      <c r="E1129" s="35" t="s">
        <v>194</v>
      </c>
      <c r="F1129" s="41">
        <f>F1115+1</f>
        <v>79</v>
      </c>
      <c r="G1129" s="35" t="s">
        <v>195</v>
      </c>
      <c r="H1129" s="35"/>
      <c r="I1129" s="35"/>
      <c r="J1129" s="326" t="s">
        <v>457</v>
      </c>
      <c r="K1129" s="324"/>
      <c r="X1129" s="159"/>
      <c r="AB1129" s="35" t="s">
        <v>194</v>
      </c>
      <c r="AC1129" s="41">
        <f>AC1115+1</f>
        <v>79</v>
      </c>
      <c r="AD1129" s="35" t="s">
        <v>195</v>
      </c>
      <c r="AE1129" s="35"/>
      <c r="AF1129" s="35"/>
      <c r="AG1129" s="326" t="s">
        <v>457</v>
      </c>
      <c r="AH1129" s="324"/>
    </row>
    <row r="1130" spans="4:47" x14ac:dyDescent="0.3">
      <c r="E1130" s="35" t="s">
        <v>196</v>
      </c>
      <c r="F1130" s="267"/>
      <c r="G1130" s="43" t="str">
        <f>IF(F1130=O$4,P$4,IF(F1130=O$5,P$5,IF(F1130=O$6,P$6,IF(F1130=O$7,P$7,IF(F1130=O$8,P$8,"")))))</f>
        <v/>
      </c>
      <c r="H1130" s="43"/>
      <c r="I1130" s="43"/>
      <c r="J1130" s="326" t="s">
        <v>458</v>
      </c>
      <c r="K1130" s="324"/>
      <c r="L1130" s="44"/>
      <c r="M1130" s="44"/>
      <c r="N1130" s="44"/>
      <c r="O1130" s="113">
        <f>IF(F1130="",0,1)</f>
        <v>0</v>
      </c>
      <c r="P1130" s="113">
        <f>IF(E1133="",0,1)</f>
        <v>0</v>
      </c>
      <c r="Q1130" s="113">
        <f>IF(E1134="",0,1)</f>
        <v>0</v>
      </c>
      <c r="R1130" s="113">
        <f>IF(E1135="",0,1)</f>
        <v>0</v>
      </c>
      <c r="S1130" s="113">
        <f>IF(E1136="",0,1)</f>
        <v>0</v>
      </c>
      <c r="T1130" s="113">
        <f>IF(E1137="",0,1)</f>
        <v>0</v>
      </c>
      <c r="U1130" s="113">
        <f>IF(E1138="",0,1)</f>
        <v>0</v>
      </c>
      <c r="V1130" s="113">
        <f>IF(E1139="",0,1)</f>
        <v>0</v>
      </c>
      <c r="W1130" s="113">
        <f>IF(E1140="",0,1)</f>
        <v>0</v>
      </c>
      <c r="X1130" s="159"/>
      <c r="AB1130" s="35" t="s">
        <v>196</v>
      </c>
      <c r="AC1130" s="267"/>
      <c r="AD1130" s="43" t="str">
        <f>IF(AC1130=AL$4,AM$4,IF(AC1130=AL$5,AM$5,IF(AC1130=AL$6,AM$6,IF(AC1130=AL$7,AM$7,IF(AC1130=AL$8,AM$8,"")))))</f>
        <v/>
      </c>
      <c r="AE1130" s="43"/>
      <c r="AF1130" s="43"/>
      <c r="AG1130" s="326" t="s">
        <v>458</v>
      </c>
      <c r="AH1130" s="324"/>
      <c r="AI1130" s="44"/>
      <c r="AJ1130" s="44"/>
      <c r="AK1130" s="44"/>
      <c r="AL1130" s="113">
        <f>IF(AC1130="",0,1)</f>
        <v>0</v>
      </c>
      <c r="AM1130" s="113">
        <f>IF(AB1133="",0,1)</f>
        <v>0</v>
      </c>
      <c r="AN1130" s="113">
        <f>IF(AB1134="",0,1)</f>
        <v>0</v>
      </c>
      <c r="AO1130" s="113">
        <f>IF(AB1135="",0,1)</f>
        <v>0</v>
      </c>
      <c r="AP1130" s="113">
        <f>IF(AB1136="",0,1)</f>
        <v>0</v>
      </c>
      <c r="AQ1130" s="113">
        <f>IF(AB1137="",0,1)</f>
        <v>0</v>
      </c>
      <c r="AR1130" s="113">
        <f>IF(AB1138="",0,1)</f>
        <v>0</v>
      </c>
      <c r="AS1130" s="113">
        <f>IF(AB1139="",0,1)</f>
        <v>0</v>
      </c>
      <c r="AT1130" s="113">
        <f>IF(AB1140="",0,1)</f>
        <v>0</v>
      </c>
      <c r="AU1130" s="113">
        <f>IF(AB1140="",0,1)</f>
        <v>0</v>
      </c>
    </row>
    <row r="1131" spans="4:47" x14ac:dyDescent="0.3">
      <c r="G1131" s="82"/>
      <c r="H1131" s="82"/>
      <c r="I1131" s="82"/>
      <c r="J1131" s="82"/>
      <c r="K1131" s="82"/>
      <c r="L1131" s="82"/>
      <c r="M1131" s="82"/>
      <c r="N1131" s="82"/>
      <c r="X1131" s="159"/>
      <c r="AD1131" s="318"/>
      <c r="AE1131" s="318"/>
      <c r="AF1131" s="318"/>
      <c r="AG1131" s="318"/>
      <c r="AH1131" s="318"/>
      <c r="AI1131" s="318"/>
      <c r="AJ1131" s="318"/>
      <c r="AK1131" s="318"/>
    </row>
    <row r="1132" spans="4:47" x14ac:dyDescent="0.3">
      <c r="F1132" s="35" t="s">
        <v>197</v>
      </c>
      <c r="G1132" s="35" t="s">
        <v>198</v>
      </c>
      <c r="H1132" s="35"/>
      <c r="I1132" s="35"/>
      <c r="J1132" s="35" t="s">
        <v>199</v>
      </c>
      <c r="K1132" s="35"/>
      <c r="L1132" s="35"/>
      <c r="M1132" s="35"/>
      <c r="N1132" s="35" t="s">
        <v>200</v>
      </c>
      <c r="X1132" s="159"/>
      <c r="AC1132" s="35" t="s">
        <v>197</v>
      </c>
      <c r="AD1132" s="35" t="s">
        <v>198</v>
      </c>
      <c r="AE1132" s="35"/>
      <c r="AF1132" s="35"/>
      <c r="AG1132" s="35" t="s">
        <v>199</v>
      </c>
      <c r="AH1132" s="35"/>
      <c r="AI1132" s="35"/>
      <c r="AJ1132" s="35"/>
      <c r="AK1132" s="35" t="s">
        <v>200</v>
      </c>
    </row>
    <row r="1133" spans="4:47" ht="15" customHeight="1" x14ac:dyDescent="0.3">
      <c r="E1133" s="46" t="str">
        <f>IF(G1130="","",IF(N1133&gt;0,IF(N1133&lt;=G1130,"X",""),""))</f>
        <v/>
      </c>
      <c r="F1133" s="317" t="str">
        <f>IF($F$26="","",$F$26)</f>
        <v>Grocery Stores</v>
      </c>
      <c r="G1133" s="646"/>
      <c r="H1133" s="647"/>
      <c r="I1133" s="648"/>
      <c r="J1133" s="646"/>
      <c r="K1133" s="647"/>
      <c r="L1133" s="647"/>
      <c r="M1133" s="648"/>
      <c r="N1133" s="122"/>
      <c r="X1133" s="159"/>
      <c r="AB1133" s="46" t="str">
        <f>IF(AD1130="","",IF(AK1133&gt;0,IF(AK1133&lt;=AD1130,"X",""),""))</f>
        <v/>
      </c>
      <c r="AC1133" s="317" t="str">
        <f>IF($F$26="","",$F$26)</f>
        <v>Grocery Stores</v>
      </c>
      <c r="AD1133" s="646"/>
      <c r="AE1133" s="647"/>
      <c r="AF1133" s="648"/>
      <c r="AG1133" s="646"/>
      <c r="AH1133" s="647"/>
      <c r="AI1133" s="647"/>
      <c r="AJ1133" s="648"/>
      <c r="AK1133" s="122"/>
    </row>
    <row r="1134" spans="4:47" ht="15" customHeight="1" x14ac:dyDescent="0.3">
      <c r="E1134" s="46" t="str">
        <f>IF(G1130="","",IF(N1134&gt;0,IF(N1134&lt;=G1130,"X",""),""))</f>
        <v/>
      </c>
      <c r="F1134" s="317" t="str">
        <f>IF($F$27="","",$F$27)</f>
        <v>Education</v>
      </c>
      <c r="G1134" s="646"/>
      <c r="H1134" s="647"/>
      <c r="I1134" s="648"/>
      <c r="J1134" s="646"/>
      <c r="K1134" s="647"/>
      <c r="L1134" s="647"/>
      <c r="M1134" s="648"/>
      <c r="N1134" s="122"/>
      <c r="X1134" s="159"/>
      <c r="AB1134" s="46" t="str">
        <f>IF(AD1130="","",IF(AK1134&gt;0,IF(AK1134&lt;=AD1130,"X",""),""))</f>
        <v/>
      </c>
      <c r="AC1134" s="317" t="str">
        <f>IF($F$27="","",$F$27)</f>
        <v>Education</v>
      </c>
      <c r="AD1134" s="646"/>
      <c r="AE1134" s="647"/>
      <c r="AF1134" s="648"/>
      <c r="AG1134" s="646"/>
      <c r="AH1134" s="647"/>
      <c r="AI1134" s="647"/>
      <c r="AJ1134" s="648"/>
      <c r="AK1134" s="122"/>
    </row>
    <row r="1135" spans="4:47" ht="15" customHeight="1" x14ac:dyDescent="0.3">
      <c r="E1135" s="46" t="str">
        <f>IF(G1130="","",IF(N1135&gt;0,IF(N1135&lt;=G1130,"X",""),""))</f>
        <v/>
      </c>
      <c r="F1135" s="317" t="str">
        <f>IF($F$28="","",$F$28)</f>
        <v>Recreation</v>
      </c>
      <c r="G1135" s="646"/>
      <c r="H1135" s="647"/>
      <c r="I1135" s="648"/>
      <c r="J1135" s="646"/>
      <c r="K1135" s="647"/>
      <c r="L1135" s="647"/>
      <c r="M1135" s="648"/>
      <c r="N1135" s="122"/>
      <c r="X1135" s="159"/>
      <c r="AB1135" s="46" t="str">
        <f>IF(AD1130="","",IF(AK1135&gt;0,IF(AK1135&lt;=AD1130,"X",""),""))</f>
        <v/>
      </c>
      <c r="AC1135" s="317" t="str">
        <f>IF($F$28="","",$F$28)</f>
        <v>Recreation</v>
      </c>
      <c r="AD1135" s="646"/>
      <c r="AE1135" s="647"/>
      <c r="AF1135" s="648"/>
      <c r="AG1135" s="646"/>
      <c r="AH1135" s="647"/>
      <c r="AI1135" s="647"/>
      <c r="AJ1135" s="648"/>
      <c r="AK1135" s="122"/>
    </row>
    <row r="1136" spans="4:47" ht="15" customHeight="1" x14ac:dyDescent="0.3">
      <c r="E1136" s="46" t="str">
        <f>IF(G1130="","",IF(N1136&gt;0,IF(N1136&lt;=G1130,"X",""),""))</f>
        <v/>
      </c>
      <c r="F1136" s="317" t="str">
        <f>IF($F$29="","",$F$29)</f>
        <v>Health Services</v>
      </c>
      <c r="G1136" s="646"/>
      <c r="H1136" s="647"/>
      <c r="I1136" s="648"/>
      <c r="J1136" s="646"/>
      <c r="K1136" s="647"/>
      <c r="L1136" s="647"/>
      <c r="M1136" s="648"/>
      <c r="N1136" s="122"/>
      <c r="X1136" s="159"/>
      <c r="AB1136" s="46" t="str">
        <f>IF(AD1130="","",IF(AK1136&gt;0,IF(AK1136&lt;=AD1130,"X",""),""))</f>
        <v/>
      </c>
      <c r="AC1136" s="317" t="str">
        <f>IF($F$29="","",$F$29)</f>
        <v>Health Services</v>
      </c>
      <c r="AD1136" s="646"/>
      <c r="AE1136" s="647"/>
      <c r="AF1136" s="648"/>
      <c r="AG1136" s="646"/>
      <c r="AH1136" s="647"/>
      <c r="AI1136" s="647"/>
      <c r="AJ1136" s="648"/>
      <c r="AK1136" s="122"/>
    </row>
    <row r="1137" spans="4:47" ht="15" customHeight="1" x14ac:dyDescent="0.3">
      <c r="E1137" s="46" t="str">
        <f>IF(G1130="","",IF(N1137&gt;0,IF(N1137&lt;=G1130,"X",""),""))</f>
        <v/>
      </c>
      <c r="F1137" s="317" t="str">
        <f>IF($F$30="","",$F$30)</f>
        <v>Social Services</v>
      </c>
      <c r="G1137" s="646"/>
      <c r="H1137" s="647"/>
      <c r="I1137" s="648"/>
      <c r="J1137" s="646"/>
      <c r="K1137" s="647"/>
      <c r="L1137" s="647"/>
      <c r="M1137" s="648"/>
      <c r="N1137" s="122"/>
      <c r="X1137" s="159"/>
      <c r="AB1137" s="46" t="str">
        <f>IF(AD1130="","",IF(AK1137&gt;0,IF(AK1137&lt;=AD1130,"X",""),""))</f>
        <v/>
      </c>
      <c r="AC1137" s="317" t="str">
        <f>IF($F$30="","",$F$30)</f>
        <v>Social Services</v>
      </c>
      <c r="AD1137" s="646"/>
      <c r="AE1137" s="647"/>
      <c r="AF1137" s="648"/>
      <c r="AG1137" s="646"/>
      <c r="AH1137" s="647"/>
      <c r="AI1137" s="647"/>
      <c r="AJ1137" s="648"/>
      <c r="AK1137" s="122"/>
    </row>
    <row r="1138" spans="4:47" ht="15" customHeight="1" x14ac:dyDescent="0.3">
      <c r="E1138" s="46" t="str">
        <f>IF(G1130="","",IF(N1138&gt;0,IF(N1138&lt;=G1130,"X",""),""))</f>
        <v/>
      </c>
      <c r="F1138" s="317" t="str">
        <f>IF($F$31="","",$F$31)</f>
        <v/>
      </c>
      <c r="G1138" s="646"/>
      <c r="H1138" s="647"/>
      <c r="I1138" s="648"/>
      <c r="J1138" s="646"/>
      <c r="K1138" s="647"/>
      <c r="L1138" s="647"/>
      <c r="M1138" s="648"/>
      <c r="N1138" s="122"/>
      <c r="X1138" s="159"/>
      <c r="AB1138" s="46" t="str">
        <f>IF(AD1130="","",IF(AK1138&gt;0,IF(AK1138&lt;=AD1130,"X",""),""))</f>
        <v/>
      </c>
      <c r="AC1138" s="317" t="str">
        <f>IF($F$31="","",$F$31)</f>
        <v/>
      </c>
      <c r="AD1138" s="646"/>
      <c r="AE1138" s="647"/>
      <c r="AF1138" s="648"/>
      <c r="AG1138" s="646"/>
      <c r="AH1138" s="647"/>
      <c r="AI1138" s="647"/>
      <c r="AJ1138" s="648"/>
      <c r="AK1138" s="122"/>
    </row>
    <row r="1139" spans="4:47" ht="15" customHeight="1" x14ac:dyDescent="0.3">
      <c r="E1139" s="46" t="str">
        <f>IF(G1130="","",IF(N1139&gt;0,IF(N1139&lt;=G1130,"X",""),""))</f>
        <v/>
      </c>
      <c r="F1139" s="317" t="str">
        <f>IF($F$32="","",$F$32)</f>
        <v/>
      </c>
      <c r="G1139" s="646"/>
      <c r="H1139" s="647"/>
      <c r="I1139" s="648"/>
      <c r="J1139" s="646"/>
      <c r="K1139" s="647"/>
      <c r="L1139" s="647"/>
      <c r="M1139" s="648"/>
      <c r="N1139" s="122"/>
      <c r="X1139" s="159"/>
      <c r="AB1139" s="46" t="str">
        <f>IF(AD1130="","",IF(AK1139&gt;0,IF(AK1139&lt;=AD1130,"X",""),""))</f>
        <v/>
      </c>
      <c r="AC1139" s="317" t="str">
        <f>IF($F$32="","",$F$32)</f>
        <v/>
      </c>
      <c r="AD1139" s="646"/>
      <c r="AE1139" s="647"/>
      <c r="AF1139" s="648"/>
      <c r="AG1139" s="646"/>
      <c r="AH1139" s="647"/>
      <c r="AI1139" s="647"/>
      <c r="AJ1139" s="648"/>
      <c r="AK1139" s="122"/>
    </row>
    <row r="1140" spans="4:47" ht="15" customHeight="1" x14ac:dyDescent="0.3">
      <c r="E1140" s="46" t="str">
        <f>IF(G1130="","",IF(N1140&gt;0,IF(N1140&lt;=G1130,"X",""),""))</f>
        <v/>
      </c>
      <c r="F1140" s="317" t="str">
        <f>IF($F$33="","",$F$33)</f>
        <v/>
      </c>
      <c r="G1140" s="646"/>
      <c r="H1140" s="647"/>
      <c r="I1140" s="648"/>
      <c r="J1140" s="646"/>
      <c r="K1140" s="647"/>
      <c r="L1140" s="647"/>
      <c r="M1140" s="648"/>
      <c r="N1140" s="122"/>
      <c r="X1140" s="159"/>
      <c r="AB1140" s="46" t="str">
        <f>IF(AD1130="","",IF(AK1140&gt;0,IF(AK1140&lt;=AD1130,"X",""),""))</f>
        <v/>
      </c>
      <c r="AC1140" s="317" t="str">
        <f>IF($F$33="","",$F$33)</f>
        <v/>
      </c>
      <c r="AD1140" s="646"/>
      <c r="AE1140" s="647"/>
      <c r="AF1140" s="648"/>
      <c r="AG1140" s="646"/>
      <c r="AH1140" s="647"/>
      <c r="AI1140" s="647"/>
      <c r="AJ1140" s="648"/>
      <c r="AK1140" s="122"/>
    </row>
    <row r="1141" spans="4:47" ht="17.25" thickBot="1" x14ac:dyDescent="0.35">
      <c r="D1141" s="40"/>
      <c r="E1141" s="40"/>
      <c r="F1141" s="40"/>
      <c r="G1141" s="40"/>
      <c r="H1141" s="40"/>
      <c r="I1141" s="40"/>
      <c r="J1141" s="40"/>
      <c r="K1141" s="40"/>
      <c r="L1141" s="40"/>
      <c r="M1141" s="40"/>
      <c r="N1141" s="40"/>
      <c r="X1141" s="159"/>
      <c r="AA1141" s="40"/>
      <c r="AB1141" s="40"/>
      <c r="AC1141" s="40"/>
      <c r="AD1141" s="40"/>
      <c r="AE1141" s="40"/>
      <c r="AF1141" s="40"/>
      <c r="AG1141" s="40"/>
      <c r="AH1141" s="40"/>
      <c r="AI1141" s="40"/>
      <c r="AJ1141" s="40"/>
      <c r="AK1141" s="40"/>
    </row>
    <row r="1142" spans="4:47" x14ac:dyDescent="0.3">
      <c r="D1142" s="645"/>
      <c r="E1142" s="645"/>
      <c r="F1142" s="645"/>
      <c r="G1142" s="645"/>
      <c r="H1142" s="645"/>
      <c r="I1142" s="645"/>
      <c r="J1142" s="645"/>
      <c r="K1142" s="645"/>
      <c r="L1142" s="645"/>
      <c r="M1142" s="645"/>
      <c r="N1142" s="645"/>
      <c r="X1142" s="159"/>
      <c r="AA1142" s="645"/>
      <c r="AB1142" s="645"/>
      <c r="AC1142" s="645"/>
      <c r="AD1142" s="645"/>
      <c r="AE1142" s="645"/>
      <c r="AF1142" s="645"/>
      <c r="AG1142" s="645"/>
      <c r="AH1142" s="645"/>
      <c r="AI1142" s="645"/>
      <c r="AJ1142" s="645"/>
      <c r="AK1142" s="645"/>
    </row>
    <row r="1143" spans="4:47" x14ac:dyDescent="0.3">
      <c r="E1143" s="35" t="s">
        <v>194</v>
      </c>
      <c r="F1143" s="41">
        <f>F1129+1</f>
        <v>80</v>
      </c>
      <c r="G1143" s="35" t="s">
        <v>195</v>
      </c>
      <c r="H1143" s="35"/>
      <c r="I1143" s="35"/>
      <c r="J1143" s="326" t="s">
        <v>457</v>
      </c>
      <c r="K1143" s="324"/>
      <c r="X1143" s="159"/>
      <c r="AB1143" s="35" t="s">
        <v>194</v>
      </c>
      <c r="AC1143" s="41">
        <f>AC1129+1</f>
        <v>80</v>
      </c>
      <c r="AD1143" s="35" t="s">
        <v>195</v>
      </c>
      <c r="AE1143" s="35"/>
      <c r="AF1143" s="35"/>
      <c r="AG1143" s="326" t="s">
        <v>457</v>
      </c>
      <c r="AH1143" s="324"/>
    </row>
    <row r="1144" spans="4:47" x14ac:dyDescent="0.3">
      <c r="E1144" s="35" t="s">
        <v>196</v>
      </c>
      <c r="F1144" s="267"/>
      <c r="G1144" s="43" t="str">
        <f>IF(F1144=O$4,P$4,IF(F1144=O$5,P$5,IF(F1144=O$6,P$6,IF(F1144=O$7,P$7,IF(F1144=O$8,P$8,"")))))</f>
        <v/>
      </c>
      <c r="H1144" s="43"/>
      <c r="I1144" s="43"/>
      <c r="J1144" s="326" t="s">
        <v>458</v>
      </c>
      <c r="K1144" s="324"/>
      <c r="L1144" s="44"/>
      <c r="M1144" s="44"/>
      <c r="N1144" s="44"/>
      <c r="O1144" s="113">
        <f>IF(F1144="",0,1)</f>
        <v>0</v>
      </c>
      <c r="P1144" s="113">
        <f>IF(E1147="",0,1)</f>
        <v>0</v>
      </c>
      <c r="Q1144" s="113">
        <f>IF(E1148="",0,1)</f>
        <v>0</v>
      </c>
      <c r="R1144" s="113">
        <f>IF(E1149="",0,1)</f>
        <v>0</v>
      </c>
      <c r="S1144" s="113">
        <f>IF(E1150="",0,1)</f>
        <v>0</v>
      </c>
      <c r="T1144" s="113">
        <f>IF(E1151="",0,1)</f>
        <v>0</v>
      </c>
      <c r="U1144" s="113">
        <f>IF(E1152="",0,1)</f>
        <v>0</v>
      </c>
      <c r="V1144" s="113">
        <f>IF(E1153="",0,1)</f>
        <v>0</v>
      </c>
      <c r="W1144" s="113">
        <f>IF(E1154="",0,1)</f>
        <v>0</v>
      </c>
      <c r="X1144" s="159"/>
      <c r="AB1144" s="35" t="s">
        <v>196</v>
      </c>
      <c r="AC1144" s="267"/>
      <c r="AD1144" s="43" t="str">
        <f>IF(AC1144=AL$4,AM$4,IF(AC1144=AL$5,AM$5,IF(AC1144=AL$6,AM$6,IF(AC1144=AL$7,AM$7,IF(AC1144=AL$8,AM$8,"")))))</f>
        <v/>
      </c>
      <c r="AE1144" s="43"/>
      <c r="AF1144" s="43"/>
      <c r="AG1144" s="326" t="s">
        <v>458</v>
      </c>
      <c r="AH1144" s="324"/>
      <c r="AI1144" s="44"/>
      <c r="AJ1144" s="44"/>
      <c r="AK1144" s="44"/>
      <c r="AL1144" s="113">
        <f>IF(AC1144="",0,1)</f>
        <v>0</v>
      </c>
      <c r="AM1144" s="113">
        <f>IF(AB1147="",0,1)</f>
        <v>0</v>
      </c>
      <c r="AN1144" s="113">
        <f>IF(AB1148="",0,1)</f>
        <v>0</v>
      </c>
      <c r="AO1144" s="113">
        <f>IF(AB1149="",0,1)</f>
        <v>0</v>
      </c>
      <c r="AP1144" s="113">
        <f>IF(AB1150="",0,1)</f>
        <v>0</v>
      </c>
      <c r="AQ1144" s="113">
        <f>IF(AB1151="",0,1)</f>
        <v>0</v>
      </c>
      <c r="AR1144" s="113">
        <f>IF(AB1152="",0,1)</f>
        <v>0</v>
      </c>
      <c r="AS1144" s="113">
        <f>IF(AB1153="",0,1)</f>
        <v>0</v>
      </c>
      <c r="AT1144" s="113">
        <f>IF(AB1154="",0,1)</f>
        <v>0</v>
      </c>
      <c r="AU1144" s="113">
        <f>IF(AB1154="",0,1)</f>
        <v>0</v>
      </c>
    </row>
    <row r="1145" spans="4:47" x14ac:dyDescent="0.3">
      <c r="G1145" s="82"/>
      <c r="H1145" s="82"/>
      <c r="I1145" s="82"/>
      <c r="J1145" s="82"/>
      <c r="K1145" s="82"/>
      <c r="L1145" s="82"/>
      <c r="M1145" s="82"/>
      <c r="N1145" s="82"/>
      <c r="X1145" s="159"/>
      <c r="AD1145" s="318"/>
      <c r="AE1145" s="318"/>
      <c r="AF1145" s="318"/>
      <c r="AG1145" s="318"/>
      <c r="AH1145" s="318"/>
      <c r="AI1145" s="318"/>
      <c r="AJ1145" s="318"/>
      <c r="AK1145" s="318"/>
    </row>
    <row r="1146" spans="4:47" x14ac:dyDescent="0.3">
      <c r="F1146" s="35" t="s">
        <v>197</v>
      </c>
      <c r="G1146" s="35" t="s">
        <v>198</v>
      </c>
      <c r="H1146" s="35"/>
      <c r="I1146" s="35"/>
      <c r="J1146" s="35" t="s">
        <v>199</v>
      </c>
      <c r="K1146" s="35"/>
      <c r="L1146" s="35"/>
      <c r="M1146" s="35"/>
      <c r="N1146" s="35" t="s">
        <v>200</v>
      </c>
      <c r="X1146" s="159"/>
      <c r="AC1146" s="35" t="s">
        <v>197</v>
      </c>
      <c r="AD1146" s="35" t="s">
        <v>198</v>
      </c>
      <c r="AE1146" s="35"/>
      <c r="AF1146" s="35"/>
      <c r="AG1146" s="35" t="s">
        <v>199</v>
      </c>
      <c r="AH1146" s="35"/>
      <c r="AI1146" s="35"/>
      <c r="AJ1146" s="35"/>
      <c r="AK1146" s="35" t="s">
        <v>200</v>
      </c>
    </row>
    <row r="1147" spans="4:47" ht="15" customHeight="1" x14ac:dyDescent="0.3">
      <c r="E1147" s="46" t="str">
        <f>IF(G1144="","",IF(N1147&gt;0,IF(N1147&lt;=G1144,"X",""),""))</f>
        <v/>
      </c>
      <c r="F1147" s="317" t="str">
        <f>IF($F$26="","",$F$26)</f>
        <v>Grocery Stores</v>
      </c>
      <c r="G1147" s="646"/>
      <c r="H1147" s="647"/>
      <c r="I1147" s="648"/>
      <c r="J1147" s="646"/>
      <c r="K1147" s="647"/>
      <c r="L1147" s="647"/>
      <c r="M1147" s="648"/>
      <c r="N1147" s="122"/>
      <c r="X1147" s="159"/>
      <c r="AB1147" s="46" t="str">
        <f>IF(AD1144="","",IF(AK1147&gt;0,IF(AK1147&lt;=AD1144,"X",""),""))</f>
        <v/>
      </c>
      <c r="AC1147" s="317" t="str">
        <f>IF($F$26="","",$F$26)</f>
        <v>Grocery Stores</v>
      </c>
      <c r="AD1147" s="646"/>
      <c r="AE1147" s="647"/>
      <c r="AF1147" s="648"/>
      <c r="AG1147" s="646"/>
      <c r="AH1147" s="647"/>
      <c r="AI1147" s="647"/>
      <c r="AJ1147" s="648"/>
      <c r="AK1147" s="122"/>
    </row>
    <row r="1148" spans="4:47" ht="15" customHeight="1" x14ac:dyDescent="0.3">
      <c r="E1148" s="46" t="str">
        <f>IF(G1144="","",IF(N1148&gt;0,IF(N1148&lt;=G1144,"X",""),""))</f>
        <v/>
      </c>
      <c r="F1148" s="317" t="str">
        <f>IF($F$27="","",$F$27)</f>
        <v>Education</v>
      </c>
      <c r="G1148" s="646"/>
      <c r="H1148" s="647"/>
      <c r="I1148" s="648"/>
      <c r="J1148" s="646"/>
      <c r="K1148" s="647"/>
      <c r="L1148" s="647"/>
      <c r="M1148" s="648"/>
      <c r="N1148" s="122"/>
      <c r="X1148" s="159"/>
      <c r="AB1148" s="46" t="str">
        <f>IF(AD1144="","",IF(AK1148&gt;0,IF(AK1148&lt;=AD1144,"X",""),""))</f>
        <v/>
      </c>
      <c r="AC1148" s="317" t="str">
        <f>IF($F$27="","",$F$27)</f>
        <v>Education</v>
      </c>
      <c r="AD1148" s="646"/>
      <c r="AE1148" s="647"/>
      <c r="AF1148" s="648"/>
      <c r="AG1148" s="646"/>
      <c r="AH1148" s="647"/>
      <c r="AI1148" s="647"/>
      <c r="AJ1148" s="648"/>
      <c r="AK1148" s="122"/>
    </row>
    <row r="1149" spans="4:47" ht="15" customHeight="1" x14ac:dyDescent="0.3">
      <c r="E1149" s="46" t="str">
        <f>IF(G1144="","",IF(N1149&gt;0,IF(N1149&lt;=G1144,"X",""),""))</f>
        <v/>
      </c>
      <c r="F1149" s="317" t="str">
        <f>IF($F$28="","",$F$28)</f>
        <v>Recreation</v>
      </c>
      <c r="G1149" s="646"/>
      <c r="H1149" s="647"/>
      <c r="I1149" s="648"/>
      <c r="J1149" s="646"/>
      <c r="K1149" s="647"/>
      <c r="L1149" s="647"/>
      <c r="M1149" s="648"/>
      <c r="N1149" s="122"/>
      <c r="X1149" s="159"/>
      <c r="AB1149" s="46" t="str">
        <f>IF(AD1144="","",IF(AK1149&gt;0,IF(AK1149&lt;=AD1144,"X",""),""))</f>
        <v/>
      </c>
      <c r="AC1149" s="317" t="str">
        <f>IF($F$28="","",$F$28)</f>
        <v>Recreation</v>
      </c>
      <c r="AD1149" s="646"/>
      <c r="AE1149" s="647"/>
      <c r="AF1149" s="648"/>
      <c r="AG1149" s="646"/>
      <c r="AH1149" s="647"/>
      <c r="AI1149" s="647"/>
      <c r="AJ1149" s="648"/>
      <c r="AK1149" s="122"/>
    </row>
    <row r="1150" spans="4:47" ht="15" customHeight="1" x14ac:dyDescent="0.3">
      <c r="E1150" s="46" t="str">
        <f>IF(G1144="","",IF(N1150&gt;0,IF(N1150&lt;=G1144,"X",""),""))</f>
        <v/>
      </c>
      <c r="F1150" s="317" t="str">
        <f>IF($F$29="","",$F$29)</f>
        <v>Health Services</v>
      </c>
      <c r="G1150" s="646"/>
      <c r="H1150" s="647"/>
      <c r="I1150" s="648"/>
      <c r="J1150" s="646"/>
      <c r="K1150" s="647"/>
      <c r="L1150" s="647"/>
      <c r="M1150" s="648"/>
      <c r="N1150" s="122"/>
      <c r="X1150" s="159"/>
      <c r="AB1150" s="46" t="str">
        <f>IF(AD1144="","",IF(AK1150&gt;0,IF(AK1150&lt;=AD1144,"X",""),""))</f>
        <v/>
      </c>
      <c r="AC1150" s="317" t="str">
        <f>IF($F$29="","",$F$29)</f>
        <v>Health Services</v>
      </c>
      <c r="AD1150" s="646"/>
      <c r="AE1150" s="647"/>
      <c r="AF1150" s="648"/>
      <c r="AG1150" s="646"/>
      <c r="AH1150" s="647"/>
      <c r="AI1150" s="647"/>
      <c r="AJ1150" s="648"/>
      <c r="AK1150" s="122"/>
    </row>
    <row r="1151" spans="4:47" ht="15" customHeight="1" x14ac:dyDescent="0.3">
      <c r="E1151" s="46" t="str">
        <f>IF(G1144="","",IF(N1151&gt;0,IF(N1151&lt;=G1144,"X",""),""))</f>
        <v/>
      </c>
      <c r="F1151" s="317" t="str">
        <f>IF($F$30="","",$F$30)</f>
        <v>Social Services</v>
      </c>
      <c r="G1151" s="646"/>
      <c r="H1151" s="647"/>
      <c r="I1151" s="648"/>
      <c r="J1151" s="646"/>
      <c r="K1151" s="647"/>
      <c r="L1151" s="647"/>
      <c r="M1151" s="648"/>
      <c r="N1151" s="122"/>
      <c r="X1151" s="159"/>
      <c r="AB1151" s="46" t="str">
        <f>IF(AD1144="","",IF(AK1151&gt;0,IF(AK1151&lt;=AD1144,"X",""),""))</f>
        <v/>
      </c>
      <c r="AC1151" s="317" t="str">
        <f>IF($F$30="","",$F$30)</f>
        <v>Social Services</v>
      </c>
      <c r="AD1151" s="646"/>
      <c r="AE1151" s="647"/>
      <c r="AF1151" s="648"/>
      <c r="AG1151" s="646"/>
      <c r="AH1151" s="647"/>
      <c r="AI1151" s="647"/>
      <c r="AJ1151" s="648"/>
      <c r="AK1151" s="122"/>
    </row>
    <row r="1152" spans="4:47" ht="15" customHeight="1" x14ac:dyDescent="0.3">
      <c r="E1152" s="46" t="str">
        <f>IF(G1144="","",IF(N1152&gt;0,IF(N1152&lt;=G1144,"X",""),""))</f>
        <v/>
      </c>
      <c r="F1152" s="317" t="str">
        <f>IF($F$31="","",$F$31)</f>
        <v/>
      </c>
      <c r="G1152" s="646"/>
      <c r="H1152" s="647"/>
      <c r="I1152" s="648"/>
      <c r="J1152" s="646"/>
      <c r="K1152" s="647"/>
      <c r="L1152" s="647"/>
      <c r="M1152" s="648"/>
      <c r="N1152" s="122"/>
      <c r="X1152" s="159"/>
      <c r="AB1152" s="46" t="str">
        <f>IF(AD1144="","",IF(AK1152&gt;0,IF(AK1152&lt;=AD1144,"X",""),""))</f>
        <v/>
      </c>
      <c r="AC1152" s="317" t="str">
        <f>IF($F$31="","",$F$31)</f>
        <v/>
      </c>
      <c r="AD1152" s="646"/>
      <c r="AE1152" s="647"/>
      <c r="AF1152" s="648"/>
      <c r="AG1152" s="646"/>
      <c r="AH1152" s="647"/>
      <c r="AI1152" s="647"/>
      <c r="AJ1152" s="648"/>
      <c r="AK1152" s="122"/>
    </row>
    <row r="1153" spans="4:47" ht="15" customHeight="1" x14ac:dyDescent="0.3">
      <c r="E1153" s="46" t="str">
        <f>IF(G1144="","",IF(N1153&gt;0,IF(N1153&lt;=G1144,"X",""),""))</f>
        <v/>
      </c>
      <c r="F1153" s="317" t="str">
        <f>IF($F$32="","",$F$32)</f>
        <v/>
      </c>
      <c r="G1153" s="646"/>
      <c r="H1153" s="647"/>
      <c r="I1153" s="648"/>
      <c r="J1153" s="646"/>
      <c r="K1153" s="647"/>
      <c r="L1153" s="647"/>
      <c r="M1153" s="648"/>
      <c r="N1153" s="122"/>
      <c r="X1153" s="159"/>
      <c r="AB1153" s="46" t="str">
        <f>IF(AD1144="","",IF(AK1153&gt;0,IF(AK1153&lt;=AD1144,"X",""),""))</f>
        <v/>
      </c>
      <c r="AC1153" s="317" t="str">
        <f>IF($F$32="","",$F$32)</f>
        <v/>
      </c>
      <c r="AD1153" s="646"/>
      <c r="AE1153" s="647"/>
      <c r="AF1153" s="648"/>
      <c r="AG1153" s="646"/>
      <c r="AH1153" s="647"/>
      <c r="AI1153" s="647"/>
      <c r="AJ1153" s="648"/>
      <c r="AK1153" s="122"/>
    </row>
    <row r="1154" spans="4:47" ht="15" customHeight="1" x14ac:dyDescent="0.3">
      <c r="E1154" s="46" t="str">
        <f>IF(G1144="","",IF(N1154&gt;0,IF(N1154&lt;=G1144,"X",""),""))</f>
        <v/>
      </c>
      <c r="F1154" s="317" t="str">
        <f>IF($F$33="","",$F$33)</f>
        <v/>
      </c>
      <c r="G1154" s="646"/>
      <c r="H1154" s="647"/>
      <c r="I1154" s="648"/>
      <c r="J1154" s="646"/>
      <c r="K1154" s="647"/>
      <c r="L1154" s="647"/>
      <c r="M1154" s="648"/>
      <c r="N1154" s="122"/>
      <c r="X1154" s="159"/>
      <c r="AB1154" s="46" t="str">
        <f>IF(AD1144="","",IF(AK1154&gt;0,IF(AK1154&lt;=AD1144,"X",""),""))</f>
        <v/>
      </c>
      <c r="AC1154" s="317" t="str">
        <f>IF($F$33="","",$F$33)</f>
        <v/>
      </c>
      <c r="AD1154" s="646"/>
      <c r="AE1154" s="647"/>
      <c r="AF1154" s="648"/>
      <c r="AG1154" s="646"/>
      <c r="AH1154" s="647"/>
      <c r="AI1154" s="647"/>
      <c r="AJ1154" s="648"/>
      <c r="AK1154" s="122"/>
    </row>
    <row r="1155" spans="4:47" ht="17.25" thickBot="1" x14ac:dyDescent="0.35">
      <c r="D1155" s="40"/>
      <c r="E1155" s="40"/>
      <c r="F1155" s="40"/>
      <c r="G1155" s="40"/>
      <c r="H1155" s="40"/>
      <c r="I1155" s="40"/>
      <c r="J1155" s="40"/>
      <c r="K1155" s="40"/>
      <c r="L1155" s="40"/>
      <c r="M1155" s="40"/>
      <c r="N1155" s="40"/>
      <c r="X1155" s="159"/>
      <c r="AA1155" s="40"/>
      <c r="AB1155" s="40"/>
      <c r="AC1155" s="40"/>
      <c r="AD1155" s="40"/>
      <c r="AE1155" s="40"/>
      <c r="AF1155" s="40"/>
      <c r="AG1155" s="40"/>
      <c r="AH1155" s="40"/>
      <c r="AI1155" s="40"/>
      <c r="AJ1155" s="40"/>
      <c r="AK1155" s="40"/>
    </row>
    <row r="1156" spans="4:47" x14ac:dyDescent="0.3">
      <c r="D1156" s="645"/>
      <c r="E1156" s="645"/>
      <c r="F1156" s="645"/>
      <c r="G1156" s="645"/>
      <c r="H1156" s="645"/>
      <c r="I1156" s="645"/>
      <c r="J1156" s="645"/>
      <c r="K1156" s="645"/>
      <c r="L1156" s="645"/>
      <c r="M1156" s="645"/>
      <c r="N1156" s="645"/>
      <c r="X1156" s="159"/>
      <c r="AA1156" s="645"/>
      <c r="AB1156" s="645"/>
      <c r="AC1156" s="645"/>
      <c r="AD1156" s="645"/>
      <c r="AE1156" s="645"/>
      <c r="AF1156" s="645"/>
      <c r="AG1156" s="645"/>
      <c r="AH1156" s="645"/>
      <c r="AI1156" s="645"/>
      <c r="AJ1156" s="645"/>
      <c r="AK1156" s="645"/>
    </row>
    <row r="1157" spans="4:47" x14ac:dyDescent="0.3">
      <c r="E1157" s="35" t="s">
        <v>194</v>
      </c>
      <c r="F1157" s="41">
        <f>F1143+1</f>
        <v>81</v>
      </c>
      <c r="G1157" s="35" t="s">
        <v>195</v>
      </c>
      <c r="H1157" s="35"/>
      <c r="I1157" s="35"/>
      <c r="J1157" s="326" t="s">
        <v>457</v>
      </c>
      <c r="K1157" s="324"/>
      <c r="X1157" s="159"/>
      <c r="AB1157" s="35" t="s">
        <v>194</v>
      </c>
      <c r="AC1157" s="41">
        <f>AC1143+1</f>
        <v>81</v>
      </c>
      <c r="AD1157" s="35" t="s">
        <v>195</v>
      </c>
      <c r="AE1157" s="35"/>
      <c r="AF1157" s="35"/>
      <c r="AG1157" s="326" t="s">
        <v>457</v>
      </c>
      <c r="AH1157" s="324"/>
    </row>
    <row r="1158" spans="4:47" x14ac:dyDescent="0.3">
      <c r="E1158" s="35" t="s">
        <v>196</v>
      </c>
      <c r="F1158" s="267"/>
      <c r="G1158" s="43" t="str">
        <f>IF(F1158=O$4,P$4,IF(F1158=O$5,P$5,IF(F1158=O$6,P$6,IF(F1158=O$7,P$7,IF(F1158=O$8,P$8,"")))))</f>
        <v/>
      </c>
      <c r="H1158" s="43"/>
      <c r="I1158" s="43"/>
      <c r="J1158" s="326" t="s">
        <v>458</v>
      </c>
      <c r="K1158" s="324"/>
      <c r="L1158" s="44"/>
      <c r="M1158" s="44"/>
      <c r="N1158" s="44"/>
      <c r="O1158" s="113">
        <f>IF(F1158="",0,1)</f>
        <v>0</v>
      </c>
      <c r="P1158" s="113">
        <f>IF(E1161="",0,1)</f>
        <v>0</v>
      </c>
      <c r="Q1158" s="113">
        <f>IF(E1162="",0,1)</f>
        <v>0</v>
      </c>
      <c r="R1158" s="113">
        <f>IF(E1163="",0,1)</f>
        <v>0</v>
      </c>
      <c r="S1158" s="113">
        <f>IF(E1164="",0,1)</f>
        <v>0</v>
      </c>
      <c r="T1158" s="113">
        <f>IF(E1165="",0,1)</f>
        <v>0</v>
      </c>
      <c r="U1158" s="113">
        <f>IF(E1166="",0,1)</f>
        <v>0</v>
      </c>
      <c r="V1158" s="113">
        <f>IF(E1167="",0,1)</f>
        <v>0</v>
      </c>
      <c r="W1158" s="113">
        <f>IF(E1168="",0,1)</f>
        <v>0</v>
      </c>
      <c r="X1158" s="159"/>
      <c r="AB1158" s="35" t="s">
        <v>196</v>
      </c>
      <c r="AC1158" s="267"/>
      <c r="AD1158" s="43" t="str">
        <f>IF(AC1158=AL$4,AM$4,IF(AC1158=AL$5,AM$5,IF(AC1158=AL$6,AM$6,IF(AC1158=AL$7,AM$7,IF(AC1158=AL$8,AM$8,"")))))</f>
        <v/>
      </c>
      <c r="AE1158" s="43"/>
      <c r="AF1158" s="43"/>
      <c r="AG1158" s="326" t="s">
        <v>458</v>
      </c>
      <c r="AH1158" s="324"/>
      <c r="AI1158" s="44"/>
      <c r="AJ1158" s="44"/>
      <c r="AK1158" s="44"/>
      <c r="AL1158" s="113">
        <f>IF(AC1158="",0,1)</f>
        <v>0</v>
      </c>
      <c r="AM1158" s="113">
        <f>IF(AB1161="",0,1)</f>
        <v>0</v>
      </c>
      <c r="AN1158" s="113">
        <f>IF(AB1162="",0,1)</f>
        <v>0</v>
      </c>
      <c r="AO1158" s="113">
        <f>IF(AB1163="",0,1)</f>
        <v>0</v>
      </c>
      <c r="AP1158" s="113">
        <f>IF(AB1164="",0,1)</f>
        <v>0</v>
      </c>
      <c r="AQ1158" s="113">
        <f>IF(AB1165="",0,1)</f>
        <v>0</v>
      </c>
      <c r="AR1158" s="113">
        <f>IF(AB1166="",0,1)</f>
        <v>0</v>
      </c>
      <c r="AS1158" s="113">
        <f>IF(AB1167="",0,1)</f>
        <v>0</v>
      </c>
      <c r="AT1158" s="113">
        <f>IF(AB1168="",0,1)</f>
        <v>0</v>
      </c>
      <c r="AU1158" s="113">
        <f>IF(AB1168="",0,1)</f>
        <v>0</v>
      </c>
    </row>
    <row r="1159" spans="4:47" x14ac:dyDescent="0.3">
      <c r="G1159" s="82"/>
      <c r="H1159" s="82"/>
      <c r="I1159" s="82"/>
      <c r="J1159" s="82"/>
      <c r="K1159" s="82"/>
      <c r="L1159" s="82"/>
      <c r="M1159" s="82"/>
      <c r="N1159" s="82"/>
      <c r="X1159" s="159"/>
      <c r="AD1159" s="318"/>
      <c r="AE1159" s="318"/>
      <c r="AF1159" s="318"/>
      <c r="AG1159" s="318"/>
      <c r="AH1159" s="318"/>
      <c r="AI1159" s="318"/>
      <c r="AJ1159" s="318"/>
      <c r="AK1159" s="318"/>
    </row>
    <row r="1160" spans="4:47" x14ac:dyDescent="0.3">
      <c r="F1160" s="35" t="s">
        <v>197</v>
      </c>
      <c r="G1160" s="35" t="s">
        <v>198</v>
      </c>
      <c r="H1160" s="35"/>
      <c r="I1160" s="35"/>
      <c r="J1160" s="35" t="s">
        <v>199</v>
      </c>
      <c r="K1160" s="35"/>
      <c r="L1160" s="35"/>
      <c r="M1160" s="35"/>
      <c r="N1160" s="35" t="s">
        <v>200</v>
      </c>
      <c r="X1160" s="159"/>
      <c r="AC1160" s="35" t="s">
        <v>197</v>
      </c>
      <c r="AD1160" s="35" t="s">
        <v>198</v>
      </c>
      <c r="AE1160" s="35"/>
      <c r="AF1160" s="35"/>
      <c r="AG1160" s="35" t="s">
        <v>199</v>
      </c>
      <c r="AH1160" s="35"/>
      <c r="AI1160" s="35"/>
      <c r="AJ1160" s="35"/>
      <c r="AK1160" s="35" t="s">
        <v>200</v>
      </c>
    </row>
    <row r="1161" spans="4:47" ht="15" customHeight="1" x14ac:dyDescent="0.3">
      <c r="E1161" s="46" t="str">
        <f>IF(G1158="","",IF(N1161&gt;0,IF(N1161&lt;=G1158,"X",""),""))</f>
        <v/>
      </c>
      <c r="F1161" s="317" t="str">
        <f>IF($F$26="","",$F$26)</f>
        <v>Grocery Stores</v>
      </c>
      <c r="G1161" s="646"/>
      <c r="H1161" s="647"/>
      <c r="I1161" s="648"/>
      <c r="J1161" s="646"/>
      <c r="K1161" s="647"/>
      <c r="L1161" s="647"/>
      <c r="M1161" s="648"/>
      <c r="N1161" s="122"/>
      <c r="X1161" s="159"/>
      <c r="AB1161" s="46" t="str">
        <f>IF(AD1158="","",IF(AK1161&gt;0,IF(AK1161&lt;=AD1158,"X",""),""))</f>
        <v/>
      </c>
      <c r="AC1161" s="317" t="str">
        <f>IF($F$26="","",$F$26)</f>
        <v>Grocery Stores</v>
      </c>
      <c r="AD1161" s="646"/>
      <c r="AE1161" s="647"/>
      <c r="AF1161" s="648"/>
      <c r="AG1161" s="646"/>
      <c r="AH1161" s="647"/>
      <c r="AI1161" s="647"/>
      <c r="AJ1161" s="648"/>
      <c r="AK1161" s="122"/>
    </row>
    <row r="1162" spans="4:47" ht="15" customHeight="1" x14ac:dyDescent="0.3">
      <c r="E1162" s="46" t="str">
        <f>IF(G1158="","",IF(N1162&gt;0,IF(N1162&lt;=G1158,"X",""),""))</f>
        <v/>
      </c>
      <c r="F1162" s="317" t="str">
        <f>IF($F$27="","",$F$27)</f>
        <v>Education</v>
      </c>
      <c r="G1162" s="646"/>
      <c r="H1162" s="647"/>
      <c r="I1162" s="648"/>
      <c r="J1162" s="646"/>
      <c r="K1162" s="647"/>
      <c r="L1162" s="647"/>
      <c r="M1162" s="648"/>
      <c r="N1162" s="122"/>
      <c r="X1162" s="159"/>
      <c r="AB1162" s="46" t="str">
        <f>IF(AD1158="","",IF(AK1162&gt;0,IF(AK1162&lt;=AD1158,"X",""),""))</f>
        <v/>
      </c>
      <c r="AC1162" s="317" t="str">
        <f>IF($F$27="","",$F$27)</f>
        <v>Education</v>
      </c>
      <c r="AD1162" s="646"/>
      <c r="AE1162" s="647"/>
      <c r="AF1162" s="648"/>
      <c r="AG1162" s="646"/>
      <c r="AH1162" s="647"/>
      <c r="AI1162" s="647"/>
      <c r="AJ1162" s="648"/>
      <c r="AK1162" s="122"/>
    </row>
    <row r="1163" spans="4:47" ht="15" customHeight="1" x14ac:dyDescent="0.3">
      <c r="E1163" s="46" t="str">
        <f>IF(G1158="","",IF(N1163&gt;0,IF(N1163&lt;=G1158,"X",""),""))</f>
        <v/>
      </c>
      <c r="F1163" s="317" t="str">
        <f>IF($F$28="","",$F$28)</f>
        <v>Recreation</v>
      </c>
      <c r="G1163" s="646"/>
      <c r="H1163" s="647"/>
      <c r="I1163" s="648"/>
      <c r="J1163" s="646"/>
      <c r="K1163" s="647"/>
      <c r="L1163" s="647"/>
      <c r="M1163" s="648"/>
      <c r="N1163" s="122"/>
      <c r="X1163" s="159"/>
      <c r="AB1163" s="46" t="str">
        <f>IF(AD1158="","",IF(AK1163&gt;0,IF(AK1163&lt;=AD1158,"X",""),""))</f>
        <v/>
      </c>
      <c r="AC1163" s="317" t="str">
        <f>IF($F$28="","",$F$28)</f>
        <v>Recreation</v>
      </c>
      <c r="AD1163" s="646"/>
      <c r="AE1163" s="647"/>
      <c r="AF1163" s="648"/>
      <c r="AG1163" s="646"/>
      <c r="AH1163" s="647"/>
      <c r="AI1163" s="647"/>
      <c r="AJ1163" s="648"/>
      <c r="AK1163" s="122"/>
    </row>
    <row r="1164" spans="4:47" ht="15" customHeight="1" x14ac:dyDescent="0.3">
      <c r="E1164" s="46" t="str">
        <f>IF(G1158="","",IF(N1164&gt;0,IF(N1164&lt;=G1158,"X",""),""))</f>
        <v/>
      </c>
      <c r="F1164" s="317" t="str">
        <f>IF($F$29="","",$F$29)</f>
        <v>Health Services</v>
      </c>
      <c r="G1164" s="646"/>
      <c r="H1164" s="647"/>
      <c r="I1164" s="648"/>
      <c r="J1164" s="646"/>
      <c r="K1164" s="647"/>
      <c r="L1164" s="647"/>
      <c r="M1164" s="648"/>
      <c r="N1164" s="122"/>
      <c r="X1164" s="159"/>
      <c r="AB1164" s="46" t="str">
        <f>IF(AD1158="","",IF(AK1164&gt;0,IF(AK1164&lt;=AD1158,"X",""),""))</f>
        <v/>
      </c>
      <c r="AC1164" s="317" t="str">
        <f>IF($F$29="","",$F$29)</f>
        <v>Health Services</v>
      </c>
      <c r="AD1164" s="646"/>
      <c r="AE1164" s="647"/>
      <c r="AF1164" s="648"/>
      <c r="AG1164" s="646"/>
      <c r="AH1164" s="647"/>
      <c r="AI1164" s="647"/>
      <c r="AJ1164" s="648"/>
      <c r="AK1164" s="122"/>
    </row>
    <row r="1165" spans="4:47" ht="15" customHeight="1" x14ac:dyDescent="0.3">
      <c r="E1165" s="46" t="str">
        <f>IF(G1158="","",IF(N1165&gt;0,IF(N1165&lt;=G1158,"X",""),""))</f>
        <v/>
      </c>
      <c r="F1165" s="317" t="str">
        <f>IF($F$30="","",$F$30)</f>
        <v>Social Services</v>
      </c>
      <c r="G1165" s="646"/>
      <c r="H1165" s="647"/>
      <c r="I1165" s="648"/>
      <c r="J1165" s="646"/>
      <c r="K1165" s="647"/>
      <c r="L1165" s="647"/>
      <c r="M1165" s="648"/>
      <c r="N1165" s="122"/>
      <c r="X1165" s="159"/>
      <c r="AB1165" s="46" t="str">
        <f>IF(AD1158="","",IF(AK1165&gt;0,IF(AK1165&lt;=AD1158,"X",""),""))</f>
        <v/>
      </c>
      <c r="AC1165" s="317" t="str">
        <f>IF($F$30="","",$F$30)</f>
        <v>Social Services</v>
      </c>
      <c r="AD1165" s="646"/>
      <c r="AE1165" s="647"/>
      <c r="AF1165" s="648"/>
      <c r="AG1165" s="646"/>
      <c r="AH1165" s="647"/>
      <c r="AI1165" s="647"/>
      <c r="AJ1165" s="648"/>
      <c r="AK1165" s="122"/>
    </row>
    <row r="1166" spans="4:47" ht="15" customHeight="1" x14ac:dyDescent="0.3">
      <c r="E1166" s="46" t="str">
        <f>IF(G1158="","",IF(N1166&gt;0,IF(N1166&lt;=G1158,"X",""),""))</f>
        <v/>
      </c>
      <c r="F1166" s="317" t="str">
        <f>IF($F$31="","",$F$31)</f>
        <v/>
      </c>
      <c r="G1166" s="646"/>
      <c r="H1166" s="647"/>
      <c r="I1166" s="648"/>
      <c r="J1166" s="646"/>
      <c r="K1166" s="647"/>
      <c r="L1166" s="647"/>
      <c r="M1166" s="648"/>
      <c r="N1166" s="122"/>
      <c r="X1166" s="159"/>
      <c r="AB1166" s="46" t="str">
        <f>IF(AD1158="","",IF(AK1166&gt;0,IF(AK1166&lt;=AD1158,"X",""),""))</f>
        <v/>
      </c>
      <c r="AC1166" s="317" t="str">
        <f>IF($F$31="","",$F$31)</f>
        <v/>
      </c>
      <c r="AD1166" s="646"/>
      <c r="AE1166" s="647"/>
      <c r="AF1166" s="648"/>
      <c r="AG1166" s="646"/>
      <c r="AH1166" s="647"/>
      <c r="AI1166" s="647"/>
      <c r="AJ1166" s="648"/>
      <c r="AK1166" s="122"/>
    </row>
    <row r="1167" spans="4:47" ht="15" customHeight="1" x14ac:dyDescent="0.3">
      <c r="E1167" s="46" t="str">
        <f>IF(G1158="","",IF(N1167&gt;0,IF(N1167&lt;=G1158,"X",""),""))</f>
        <v/>
      </c>
      <c r="F1167" s="317" t="str">
        <f>IF($F$32="","",$F$32)</f>
        <v/>
      </c>
      <c r="G1167" s="646"/>
      <c r="H1167" s="647"/>
      <c r="I1167" s="648"/>
      <c r="J1167" s="646"/>
      <c r="K1167" s="647"/>
      <c r="L1167" s="647"/>
      <c r="M1167" s="648"/>
      <c r="N1167" s="122"/>
      <c r="X1167" s="159"/>
      <c r="AB1167" s="46" t="str">
        <f>IF(AD1158="","",IF(AK1167&gt;0,IF(AK1167&lt;=AD1158,"X",""),""))</f>
        <v/>
      </c>
      <c r="AC1167" s="317" t="str">
        <f>IF($F$32="","",$F$32)</f>
        <v/>
      </c>
      <c r="AD1167" s="646"/>
      <c r="AE1167" s="647"/>
      <c r="AF1167" s="648"/>
      <c r="AG1167" s="646"/>
      <c r="AH1167" s="647"/>
      <c r="AI1167" s="647"/>
      <c r="AJ1167" s="648"/>
      <c r="AK1167" s="122"/>
    </row>
    <row r="1168" spans="4:47" ht="15" customHeight="1" x14ac:dyDescent="0.3">
      <c r="E1168" s="46" t="str">
        <f>IF(G1158="","",IF(N1168&gt;0,IF(N1168&lt;=G1158,"X",""),""))</f>
        <v/>
      </c>
      <c r="F1168" s="317" t="str">
        <f>IF($F$33="","",$F$33)</f>
        <v/>
      </c>
      <c r="G1168" s="646"/>
      <c r="H1168" s="647"/>
      <c r="I1168" s="648"/>
      <c r="J1168" s="646"/>
      <c r="K1168" s="647"/>
      <c r="L1168" s="647"/>
      <c r="M1168" s="648"/>
      <c r="N1168" s="122"/>
      <c r="X1168" s="159"/>
      <c r="AB1168" s="46" t="str">
        <f>IF(AD1158="","",IF(AK1168&gt;0,IF(AK1168&lt;=AD1158,"X",""),""))</f>
        <v/>
      </c>
      <c r="AC1168" s="317" t="str">
        <f>IF($F$33="","",$F$33)</f>
        <v/>
      </c>
      <c r="AD1168" s="646"/>
      <c r="AE1168" s="647"/>
      <c r="AF1168" s="648"/>
      <c r="AG1168" s="646"/>
      <c r="AH1168" s="647"/>
      <c r="AI1168" s="647"/>
      <c r="AJ1168" s="648"/>
      <c r="AK1168" s="122"/>
    </row>
    <row r="1169" spans="4:47" ht="17.25" thickBot="1" x14ac:dyDescent="0.35">
      <c r="D1169" s="40"/>
      <c r="E1169" s="40"/>
      <c r="F1169" s="40"/>
      <c r="G1169" s="40"/>
      <c r="H1169" s="40"/>
      <c r="I1169" s="40"/>
      <c r="J1169" s="40"/>
      <c r="K1169" s="40"/>
      <c r="L1169" s="40"/>
      <c r="M1169" s="40"/>
      <c r="N1169" s="40"/>
      <c r="X1169" s="159"/>
      <c r="AA1169" s="40"/>
      <c r="AB1169" s="40"/>
      <c r="AC1169" s="40"/>
      <c r="AD1169" s="40"/>
      <c r="AE1169" s="40"/>
      <c r="AF1169" s="40"/>
      <c r="AG1169" s="40"/>
      <c r="AH1169" s="40"/>
      <c r="AI1169" s="40"/>
      <c r="AJ1169" s="40"/>
      <c r="AK1169" s="40"/>
    </row>
    <row r="1170" spans="4:47" x14ac:dyDescent="0.3">
      <c r="D1170" s="645"/>
      <c r="E1170" s="645"/>
      <c r="F1170" s="645"/>
      <c r="G1170" s="645"/>
      <c r="H1170" s="645"/>
      <c r="I1170" s="645"/>
      <c r="J1170" s="645"/>
      <c r="K1170" s="645"/>
      <c r="L1170" s="645"/>
      <c r="M1170" s="645"/>
      <c r="N1170" s="645"/>
      <c r="X1170" s="159"/>
      <c r="AA1170" s="645"/>
      <c r="AB1170" s="645"/>
      <c r="AC1170" s="645"/>
      <c r="AD1170" s="645"/>
      <c r="AE1170" s="645"/>
      <c r="AF1170" s="645"/>
      <c r="AG1170" s="645"/>
      <c r="AH1170" s="645"/>
      <c r="AI1170" s="645"/>
      <c r="AJ1170" s="645"/>
      <c r="AK1170" s="645"/>
    </row>
    <row r="1171" spans="4:47" x14ac:dyDescent="0.3">
      <c r="E1171" s="35" t="s">
        <v>194</v>
      </c>
      <c r="F1171" s="41">
        <f>F1157+1</f>
        <v>82</v>
      </c>
      <c r="G1171" s="35" t="s">
        <v>195</v>
      </c>
      <c r="H1171" s="35"/>
      <c r="I1171" s="35"/>
      <c r="J1171" s="326" t="s">
        <v>457</v>
      </c>
      <c r="K1171" s="324"/>
      <c r="X1171" s="159"/>
      <c r="AB1171" s="35" t="s">
        <v>194</v>
      </c>
      <c r="AC1171" s="41">
        <f>AC1157+1</f>
        <v>82</v>
      </c>
      <c r="AD1171" s="35" t="s">
        <v>195</v>
      </c>
      <c r="AE1171" s="35"/>
      <c r="AF1171" s="35"/>
      <c r="AG1171" s="326" t="s">
        <v>457</v>
      </c>
      <c r="AH1171" s="324"/>
    </row>
    <row r="1172" spans="4:47" x14ac:dyDescent="0.3">
      <c r="E1172" s="35" t="s">
        <v>196</v>
      </c>
      <c r="F1172" s="267"/>
      <c r="G1172" s="43" t="str">
        <f>IF(F1172=O$4,P$4,IF(F1172=O$5,P$5,IF(F1172=O$6,P$6,IF(F1172=O$7,P$7,IF(F1172=O$8,P$8,"")))))</f>
        <v/>
      </c>
      <c r="H1172" s="43"/>
      <c r="I1172" s="43"/>
      <c r="J1172" s="326" t="s">
        <v>458</v>
      </c>
      <c r="K1172" s="324"/>
      <c r="L1172" s="44"/>
      <c r="M1172" s="44"/>
      <c r="N1172" s="44"/>
      <c r="O1172" s="113">
        <f>IF(F1172="",0,1)</f>
        <v>0</v>
      </c>
      <c r="P1172" s="113">
        <f>IF(E1175="",0,1)</f>
        <v>0</v>
      </c>
      <c r="Q1172" s="113">
        <f>IF(E1176="",0,1)</f>
        <v>0</v>
      </c>
      <c r="R1172" s="113">
        <f>IF(E1177="",0,1)</f>
        <v>0</v>
      </c>
      <c r="S1172" s="113">
        <f>IF(E1178="",0,1)</f>
        <v>0</v>
      </c>
      <c r="T1172" s="113">
        <f>IF(E1179="",0,1)</f>
        <v>0</v>
      </c>
      <c r="U1172" s="113">
        <f>IF(E1180="",0,1)</f>
        <v>0</v>
      </c>
      <c r="V1172" s="113">
        <f>IF(E1181="",0,1)</f>
        <v>0</v>
      </c>
      <c r="W1172" s="113">
        <f>IF(E1182="",0,1)</f>
        <v>0</v>
      </c>
      <c r="X1172" s="159"/>
      <c r="AB1172" s="35" t="s">
        <v>196</v>
      </c>
      <c r="AC1172" s="267"/>
      <c r="AD1172" s="43" t="str">
        <f>IF(AC1172=AL$4,AM$4,IF(AC1172=AL$5,AM$5,IF(AC1172=AL$6,AM$6,IF(AC1172=AL$7,AM$7,IF(AC1172=AL$8,AM$8,"")))))</f>
        <v/>
      </c>
      <c r="AE1172" s="43"/>
      <c r="AF1172" s="43"/>
      <c r="AG1172" s="326" t="s">
        <v>458</v>
      </c>
      <c r="AH1172" s="324"/>
      <c r="AI1172" s="44"/>
      <c r="AJ1172" s="44"/>
      <c r="AK1172" s="44"/>
      <c r="AL1172" s="113">
        <f>IF(AC1172="",0,1)</f>
        <v>0</v>
      </c>
      <c r="AM1172" s="113">
        <f>IF(AB1175="",0,1)</f>
        <v>0</v>
      </c>
      <c r="AN1172" s="113">
        <f>IF(AB1176="",0,1)</f>
        <v>0</v>
      </c>
      <c r="AO1172" s="113">
        <f>IF(AB1177="",0,1)</f>
        <v>0</v>
      </c>
      <c r="AP1172" s="113">
        <f>IF(AB1178="",0,1)</f>
        <v>0</v>
      </c>
      <c r="AQ1172" s="113">
        <f>IF(AB1179="",0,1)</f>
        <v>0</v>
      </c>
      <c r="AR1172" s="113">
        <f>IF(AB1180="",0,1)</f>
        <v>0</v>
      </c>
      <c r="AS1172" s="113">
        <f>IF(AB1181="",0,1)</f>
        <v>0</v>
      </c>
      <c r="AT1172" s="113">
        <f>IF(AB1182="",0,1)</f>
        <v>0</v>
      </c>
      <c r="AU1172" s="113">
        <f>IF(AB1182="",0,1)</f>
        <v>0</v>
      </c>
    </row>
    <row r="1173" spans="4:47" x14ac:dyDescent="0.3">
      <c r="G1173" s="82"/>
      <c r="H1173" s="82"/>
      <c r="I1173" s="82"/>
      <c r="J1173" s="82"/>
      <c r="K1173" s="82"/>
      <c r="L1173" s="82"/>
      <c r="M1173" s="82"/>
      <c r="N1173" s="82"/>
      <c r="X1173" s="159"/>
      <c r="AD1173" s="318"/>
      <c r="AE1173" s="318"/>
      <c r="AF1173" s="318"/>
      <c r="AG1173" s="318"/>
      <c r="AH1173" s="318"/>
      <c r="AI1173" s="318"/>
      <c r="AJ1173" s="318"/>
      <c r="AK1173" s="318"/>
    </row>
    <row r="1174" spans="4:47" x14ac:dyDescent="0.3">
      <c r="F1174" s="35" t="s">
        <v>197</v>
      </c>
      <c r="G1174" s="35" t="s">
        <v>198</v>
      </c>
      <c r="H1174" s="35"/>
      <c r="I1174" s="35"/>
      <c r="J1174" s="35" t="s">
        <v>199</v>
      </c>
      <c r="K1174" s="35"/>
      <c r="L1174" s="35"/>
      <c r="M1174" s="35"/>
      <c r="N1174" s="35" t="s">
        <v>200</v>
      </c>
      <c r="X1174" s="159"/>
      <c r="AC1174" s="35" t="s">
        <v>197</v>
      </c>
      <c r="AD1174" s="35" t="s">
        <v>198</v>
      </c>
      <c r="AE1174" s="35"/>
      <c r="AF1174" s="35"/>
      <c r="AG1174" s="35" t="s">
        <v>199</v>
      </c>
      <c r="AH1174" s="35"/>
      <c r="AI1174" s="35"/>
      <c r="AJ1174" s="35"/>
      <c r="AK1174" s="35" t="s">
        <v>200</v>
      </c>
    </row>
    <row r="1175" spans="4:47" ht="15" customHeight="1" x14ac:dyDescent="0.3">
      <c r="E1175" s="46" t="str">
        <f>IF(G1172="","",IF(N1175&gt;0,IF(N1175&lt;=G1172,"X",""),""))</f>
        <v/>
      </c>
      <c r="F1175" s="317" t="str">
        <f>IF($F$26="","",$F$26)</f>
        <v>Grocery Stores</v>
      </c>
      <c r="G1175" s="646"/>
      <c r="H1175" s="647"/>
      <c r="I1175" s="648"/>
      <c r="J1175" s="646"/>
      <c r="K1175" s="647"/>
      <c r="L1175" s="647"/>
      <c r="M1175" s="648"/>
      <c r="N1175" s="122"/>
      <c r="X1175" s="159"/>
      <c r="AB1175" s="46" t="str">
        <f>IF(AD1172="","",IF(AK1175&gt;0,IF(AK1175&lt;=AD1172,"X",""),""))</f>
        <v/>
      </c>
      <c r="AC1175" s="317" t="str">
        <f>IF($F$26="","",$F$26)</f>
        <v>Grocery Stores</v>
      </c>
      <c r="AD1175" s="646"/>
      <c r="AE1175" s="647"/>
      <c r="AF1175" s="648"/>
      <c r="AG1175" s="646"/>
      <c r="AH1175" s="647"/>
      <c r="AI1175" s="647"/>
      <c r="AJ1175" s="648"/>
      <c r="AK1175" s="122"/>
    </row>
    <row r="1176" spans="4:47" ht="15" customHeight="1" x14ac:dyDescent="0.3">
      <c r="E1176" s="46" t="str">
        <f>IF(G1172="","",IF(N1176&gt;0,IF(N1176&lt;=G1172,"X",""),""))</f>
        <v/>
      </c>
      <c r="F1176" s="317" t="str">
        <f>IF($F$27="","",$F$27)</f>
        <v>Education</v>
      </c>
      <c r="G1176" s="646"/>
      <c r="H1176" s="647"/>
      <c r="I1176" s="648"/>
      <c r="J1176" s="646"/>
      <c r="K1176" s="647"/>
      <c r="L1176" s="647"/>
      <c r="M1176" s="648"/>
      <c r="N1176" s="122"/>
      <c r="X1176" s="159"/>
      <c r="AB1176" s="46" t="str">
        <f>IF(AD1172="","",IF(AK1176&gt;0,IF(AK1176&lt;=AD1172,"X",""),""))</f>
        <v/>
      </c>
      <c r="AC1176" s="317" t="str">
        <f>IF($F$27="","",$F$27)</f>
        <v>Education</v>
      </c>
      <c r="AD1176" s="646"/>
      <c r="AE1176" s="647"/>
      <c r="AF1176" s="648"/>
      <c r="AG1176" s="646"/>
      <c r="AH1176" s="647"/>
      <c r="AI1176" s="647"/>
      <c r="AJ1176" s="648"/>
      <c r="AK1176" s="122"/>
    </row>
    <row r="1177" spans="4:47" ht="15" customHeight="1" x14ac:dyDescent="0.3">
      <c r="E1177" s="46" t="str">
        <f>IF(G1172="","",IF(N1177&gt;0,IF(N1177&lt;=G1172,"X",""),""))</f>
        <v/>
      </c>
      <c r="F1177" s="317" t="str">
        <f>IF($F$28="","",$F$28)</f>
        <v>Recreation</v>
      </c>
      <c r="G1177" s="646"/>
      <c r="H1177" s="647"/>
      <c r="I1177" s="648"/>
      <c r="J1177" s="646"/>
      <c r="K1177" s="647"/>
      <c r="L1177" s="647"/>
      <c r="M1177" s="648"/>
      <c r="N1177" s="122"/>
      <c r="X1177" s="159"/>
      <c r="AB1177" s="46" t="str">
        <f>IF(AD1172="","",IF(AK1177&gt;0,IF(AK1177&lt;=AD1172,"X",""),""))</f>
        <v/>
      </c>
      <c r="AC1177" s="317" t="str">
        <f>IF($F$28="","",$F$28)</f>
        <v>Recreation</v>
      </c>
      <c r="AD1177" s="646"/>
      <c r="AE1177" s="647"/>
      <c r="AF1177" s="648"/>
      <c r="AG1177" s="646"/>
      <c r="AH1177" s="647"/>
      <c r="AI1177" s="647"/>
      <c r="AJ1177" s="648"/>
      <c r="AK1177" s="122"/>
    </row>
    <row r="1178" spans="4:47" ht="15" customHeight="1" x14ac:dyDescent="0.3">
      <c r="E1178" s="46" t="str">
        <f>IF(G1172="","",IF(N1178&gt;0,IF(N1178&lt;=G1172,"X",""),""))</f>
        <v/>
      </c>
      <c r="F1178" s="317" t="str">
        <f>IF($F$29="","",$F$29)</f>
        <v>Health Services</v>
      </c>
      <c r="G1178" s="646"/>
      <c r="H1178" s="647"/>
      <c r="I1178" s="648"/>
      <c r="J1178" s="646"/>
      <c r="K1178" s="647"/>
      <c r="L1178" s="647"/>
      <c r="M1178" s="648"/>
      <c r="N1178" s="122"/>
      <c r="X1178" s="159"/>
      <c r="AB1178" s="46" t="str">
        <f>IF(AD1172="","",IF(AK1178&gt;0,IF(AK1178&lt;=AD1172,"X",""),""))</f>
        <v/>
      </c>
      <c r="AC1178" s="317" t="str">
        <f>IF($F$29="","",$F$29)</f>
        <v>Health Services</v>
      </c>
      <c r="AD1178" s="646"/>
      <c r="AE1178" s="647"/>
      <c r="AF1178" s="648"/>
      <c r="AG1178" s="646"/>
      <c r="AH1178" s="647"/>
      <c r="AI1178" s="647"/>
      <c r="AJ1178" s="648"/>
      <c r="AK1178" s="122"/>
    </row>
    <row r="1179" spans="4:47" ht="15" customHeight="1" x14ac:dyDescent="0.3">
      <c r="E1179" s="46" t="str">
        <f>IF(G1172="","",IF(N1179&gt;0,IF(N1179&lt;=G1172,"X",""),""))</f>
        <v/>
      </c>
      <c r="F1179" s="317" t="str">
        <f>IF($F$30="","",$F$30)</f>
        <v>Social Services</v>
      </c>
      <c r="G1179" s="646"/>
      <c r="H1179" s="647"/>
      <c r="I1179" s="648"/>
      <c r="J1179" s="646"/>
      <c r="K1179" s="647"/>
      <c r="L1179" s="647"/>
      <c r="M1179" s="648"/>
      <c r="N1179" s="122"/>
      <c r="X1179" s="159"/>
      <c r="AB1179" s="46" t="str">
        <f>IF(AD1172="","",IF(AK1179&gt;0,IF(AK1179&lt;=AD1172,"X",""),""))</f>
        <v/>
      </c>
      <c r="AC1179" s="317" t="str">
        <f>IF($F$30="","",$F$30)</f>
        <v>Social Services</v>
      </c>
      <c r="AD1179" s="646"/>
      <c r="AE1179" s="647"/>
      <c r="AF1179" s="648"/>
      <c r="AG1179" s="646"/>
      <c r="AH1179" s="647"/>
      <c r="AI1179" s="647"/>
      <c r="AJ1179" s="648"/>
      <c r="AK1179" s="122"/>
    </row>
    <row r="1180" spans="4:47" ht="15" customHeight="1" x14ac:dyDescent="0.3">
      <c r="E1180" s="46" t="str">
        <f>IF(G1172="","",IF(N1180&gt;0,IF(N1180&lt;=G1172,"X",""),""))</f>
        <v/>
      </c>
      <c r="F1180" s="317" t="str">
        <f>IF($F$31="","",$F$31)</f>
        <v/>
      </c>
      <c r="G1180" s="646"/>
      <c r="H1180" s="647"/>
      <c r="I1180" s="648"/>
      <c r="J1180" s="646"/>
      <c r="K1180" s="647"/>
      <c r="L1180" s="647"/>
      <c r="M1180" s="648"/>
      <c r="N1180" s="122"/>
      <c r="X1180" s="159"/>
      <c r="AB1180" s="46" t="str">
        <f>IF(AD1172="","",IF(AK1180&gt;0,IF(AK1180&lt;=AD1172,"X",""),""))</f>
        <v/>
      </c>
      <c r="AC1180" s="317" t="str">
        <f>IF($F$31="","",$F$31)</f>
        <v/>
      </c>
      <c r="AD1180" s="646"/>
      <c r="AE1180" s="647"/>
      <c r="AF1180" s="648"/>
      <c r="AG1180" s="646"/>
      <c r="AH1180" s="647"/>
      <c r="AI1180" s="647"/>
      <c r="AJ1180" s="648"/>
      <c r="AK1180" s="122"/>
    </row>
    <row r="1181" spans="4:47" ht="15" customHeight="1" x14ac:dyDescent="0.3">
      <c r="E1181" s="46" t="str">
        <f>IF(G1172="","",IF(N1181&gt;0,IF(N1181&lt;=G1172,"X",""),""))</f>
        <v/>
      </c>
      <c r="F1181" s="317" t="str">
        <f>IF($F$32="","",$F$32)</f>
        <v/>
      </c>
      <c r="G1181" s="646"/>
      <c r="H1181" s="647"/>
      <c r="I1181" s="648"/>
      <c r="J1181" s="646"/>
      <c r="K1181" s="647"/>
      <c r="L1181" s="647"/>
      <c r="M1181" s="648"/>
      <c r="N1181" s="122"/>
      <c r="X1181" s="159"/>
      <c r="AB1181" s="46" t="str">
        <f>IF(AD1172="","",IF(AK1181&gt;0,IF(AK1181&lt;=AD1172,"X",""),""))</f>
        <v/>
      </c>
      <c r="AC1181" s="317" t="str">
        <f>IF($F$32="","",$F$32)</f>
        <v/>
      </c>
      <c r="AD1181" s="646"/>
      <c r="AE1181" s="647"/>
      <c r="AF1181" s="648"/>
      <c r="AG1181" s="646"/>
      <c r="AH1181" s="647"/>
      <c r="AI1181" s="647"/>
      <c r="AJ1181" s="648"/>
      <c r="AK1181" s="122"/>
    </row>
    <row r="1182" spans="4:47" ht="15" customHeight="1" x14ac:dyDescent="0.3">
      <c r="E1182" s="46" t="str">
        <f>IF(G1172="","",IF(N1182&gt;0,IF(N1182&lt;=G1172,"X",""),""))</f>
        <v/>
      </c>
      <c r="F1182" s="317" t="str">
        <f>IF($F$33="","",$F$33)</f>
        <v/>
      </c>
      <c r="G1182" s="646"/>
      <c r="H1182" s="647"/>
      <c r="I1182" s="648"/>
      <c r="J1182" s="646"/>
      <c r="K1182" s="647"/>
      <c r="L1182" s="647"/>
      <c r="M1182" s="648"/>
      <c r="N1182" s="122"/>
      <c r="X1182" s="159"/>
      <c r="AB1182" s="46" t="str">
        <f>IF(AD1172="","",IF(AK1182&gt;0,IF(AK1182&lt;=AD1172,"X",""),""))</f>
        <v/>
      </c>
      <c r="AC1182" s="317" t="str">
        <f>IF($F$33="","",$F$33)</f>
        <v/>
      </c>
      <c r="AD1182" s="646"/>
      <c r="AE1182" s="647"/>
      <c r="AF1182" s="648"/>
      <c r="AG1182" s="646"/>
      <c r="AH1182" s="647"/>
      <c r="AI1182" s="647"/>
      <c r="AJ1182" s="648"/>
      <c r="AK1182" s="122"/>
    </row>
    <row r="1183" spans="4:47" ht="17.25" thickBot="1" x14ac:dyDescent="0.35">
      <c r="D1183" s="40"/>
      <c r="E1183" s="40"/>
      <c r="F1183" s="40"/>
      <c r="G1183" s="40"/>
      <c r="H1183" s="40"/>
      <c r="I1183" s="40"/>
      <c r="J1183" s="40"/>
      <c r="K1183" s="40"/>
      <c r="L1183" s="40"/>
      <c r="M1183" s="40"/>
      <c r="N1183" s="40"/>
      <c r="X1183" s="159"/>
      <c r="AA1183" s="40"/>
      <c r="AB1183" s="40"/>
      <c r="AC1183" s="40"/>
      <c r="AD1183" s="40"/>
      <c r="AE1183" s="40"/>
      <c r="AF1183" s="40"/>
      <c r="AG1183" s="40"/>
      <c r="AH1183" s="40"/>
      <c r="AI1183" s="40"/>
      <c r="AJ1183" s="40"/>
      <c r="AK1183" s="40"/>
    </row>
    <row r="1184" spans="4:47" x14ac:dyDescent="0.3">
      <c r="D1184" s="645"/>
      <c r="E1184" s="645"/>
      <c r="F1184" s="645"/>
      <c r="G1184" s="645"/>
      <c r="H1184" s="645"/>
      <c r="I1184" s="645"/>
      <c r="J1184" s="645"/>
      <c r="K1184" s="645"/>
      <c r="L1184" s="645"/>
      <c r="M1184" s="645"/>
      <c r="N1184" s="645"/>
      <c r="X1184" s="159"/>
      <c r="AA1184" s="645"/>
      <c r="AB1184" s="645"/>
      <c r="AC1184" s="645"/>
      <c r="AD1184" s="645"/>
      <c r="AE1184" s="645"/>
      <c r="AF1184" s="645"/>
      <c r="AG1184" s="645"/>
      <c r="AH1184" s="645"/>
      <c r="AI1184" s="645"/>
      <c r="AJ1184" s="645"/>
      <c r="AK1184" s="645"/>
    </row>
    <row r="1185" spans="4:47" x14ac:dyDescent="0.3">
      <c r="E1185" s="35" t="s">
        <v>194</v>
      </c>
      <c r="F1185" s="41">
        <f>F1171+1</f>
        <v>83</v>
      </c>
      <c r="G1185" s="35" t="s">
        <v>195</v>
      </c>
      <c r="H1185" s="35"/>
      <c r="I1185" s="35"/>
      <c r="J1185" s="326" t="s">
        <v>457</v>
      </c>
      <c r="K1185" s="324"/>
      <c r="X1185" s="159"/>
      <c r="AB1185" s="35" t="s">
        <v>194</v>
      </c>
      <c r="AC1185" s="41">
        <f>AC1171+1</f>
        <v>83</v>
      </c>
      <c r="AD1185" s="35" t="s">
        <v>195</v>
      </c>
      <c r="AE1185" s="35"/>
      <c r="AF1185" s="35"/>
      <c r="AG1185" s="326" t="s">
        <v>457</v>
      </c>
      <c r="AH1185" s="324"/>
    </row>
    <row r="1186" spans="4:47" x14ac:dyDescent="0.3">
      <c r="E1186" s="35" t="s">
        <v>196</v>
      </c>
      <c r="F1186" s="267"/>
      <c r="G1186" s="43" t="str">
        <f>IF(F1186=O$4,P$4,IF(F1186=O$5,P$5,IF(F1186=O$6,P$6,IF(F1186=O$7,P$7,IF(F1186=O$8,P$8,"")))))</f>
        <v/>
      </c>
      <c r="H1186" s="43"/>
      <c r="I1186" s="43"/>
      <c r="J1186" s="326" t="s">
        <v>458</v>
      </c>
      <c r="K1186" s="324"/>
      <c r="L1186" s="44"/>
      <c r="M1186" s="44"/>
      <c r="N1186" s="44"/>
      <c r="O1186" s="113">
        <f>IF(F1186="",0,1)</f>
        <v>0</v>
      </c>
      <c r="P1186" s="113">
        <f>IF(E1189="",0,1)</f>
        <v>0</v>
      </c>
      <c r="Q1186" s="113">
        <f>IF(E1190="",0,1)</f>
        <v>0</v>
      </c>
      <c r="R1186" s="113">
        <f>IF(E1191="",0,1)</f>
        <v>0</v>
      </c>
      <c r="S1186" s="113">
        <f>IF(E1192="",0,1)</f>
        <v>0</v>
      </c>
      <c r="T1186" s="113">
        <f>IF(E1193="",0,1)</f>
        <v>0</v>
      </c>
      <c r="U1186" s="113">
        <f>IF(E1194="",0,1)</f>
        <v>0</v>
      </c>
      <c r="V1186" s="113">
        <f>IF(E1195="",0,1)</f>
        <v>0</v>
      </c>
      <c r="W1186" s="113">
        <f>IF(E1196="",0,1)</f>
        <v>0</v>
      </c>
      <c r="X1186" s="159"/>
      <c r="AB1186" s="35" t="s">
        <v>196</v>
      </c>
      <c r="AC1186" s="267"/>
      <c r="AD1186" s="43" t="str">
        <f>IF(AC1186=AL$4,AM$4,IF(AC1186=AL$5,AM$5,IF(AC1186=AL$6,AM$6,IF(AC1186=AL$7,AM$7,IF(AC1186=AL$8,AM$8,"")))))</f>
        <v/>
      </c>
      <c r="AE1186" s="43"/>
      <c r="AF1186" s="43"/>
      <c r="AG1186" s="326" t="s">
        <v>458</v>
      </c>
      <c r="AH1186" s="324"/>
      <c r="AI1186" s="44"/>
      <c r="AJ1186" s="44"/>
      <c r="AK1186" s="44"/>
      <c r="AL1186" s="113">
        <f>IF(AC1186="",0,1)</f>
        <v>0</v>
      </c>
      <c r="AM1186" s="113">
        <f>IF(AB1189="",0,1)</f>
        <v>0</v>
      </c>
      <c r="AN1186" s="113">
        <f>IF(AB1190="",0,1)</f>
        <v>0</v>
      </c>
      <c r="AO1186" s="113">
        <f>IF(AB1191="",0,1)</f>
        <v>0</v>
      </c>
      <c r="AP1186" s="113">
        <f>IF(AB1192="",0,1)</f>
        <v>0</v>
      </c>
      <c r="AQ1186" s="113">
        <f>IF(AB1193="",0,1)</f>
        <v>0</v>
      </c>
      <c r="AR1186" s="113">
        <f>IF(AB1194="",0,1)</f>
        <v>0</v>
      </c>
      <c r="AS1186" s="113">
        <f>IF(AB1195="",0,1)</f>
        <v>0</v>
      </c>
      <c r="AT1186" s="113">
        <f>IF(AB1196="",0,1)</f>
        <v>0</v>
      </c>
      <c r="AU1186" s="113">
        <f>IF(AB1196="",0,1)</f>
        <v>0</v>
      </c>
    </row>
    <row r="1187" spans="4:47" x14ac:dyDescent="0.3">
      <c r="G1187" s="82"/>
      <c r="H1187" s="82"/>
      <c r="I1187" s="82"/>
      <c r="J1187" s="82"/>
      <c r="K1187" s="82"/>
      <c r="L1187" s="82"/>
      <c r="M1187" s="82"/>
      <c r="N1187" s="82"/>
      <c r="X1187" s="159"/>
      <c r="AD1187" s="318"/>
      <c r="AE1187" s="318"/>
      <c r="AF1187" s="318"/>
      <c r="AG1187" s="318"/>
      <c r="AH1187" s="318"/>
      <c r="AI1187" s="318"/>
      <c r="AJ1187" s="318"/>
      <c r="AK1187" s="318"/>
    </row>
    <row r="1188" spans="4:47" x14ac:dyDescent="0.3">
      <c r="F1188" s="35" t="s">
        <v>197</v>
      </c>
      <c r="G1188" s="35" t="s">
        <v>198</v>
      </c>
      <c r="H1188" s="35"/>
      <c r="I1188" s="35"/>
      <c r="J1188" s="35" t="s">
        <v>199</v>
      </c>
      <c r="K1188" s="35"/>
      <c r="L1188" s="35"/>
      <c r="M1188" s="35"/>
      <c r="N1188" s="35" t="s">
        <v>200</v>
      </c>
      <c r="X1188" s="159"/>
      <c r="AC1188" s="35" t="s">
        <v>197</v>
      </c>
      <c r="AD1188" s="35" t="s">
        <v>198</v>
      </c>
      <c r="AE1188" s="35"/>
      <c r="AF1188" s="35"/>
      <c r="AG1188" s="35" t="s">
        <v>199</v>
      </c>
      <c r="AH1188" s="35"/>
      <c r="AI1188" s="35"/>
      <c r="AJ1188" s="35"/>
      <c r="AK1188" s="35" t="s">
        <v>200</v>
      </c>
    </row>
    <row r="1189" spans="4:47" ht="15" customHeight="1" x14ac:dyDescent="0.3">
      <c r="E1189" s="46" t="str">
        <f>IF(G1186="","",IF(N1189&gt;0,IF(N1189&lt;=G1186,"X",""),""))</f>
        <v/>
      </c>
      <c r="F1189" s="317" t="str">
        <f>IF($F$26="","",$F$26)</f>
        <v>Grocery Stores</v>
      </c>
      <c r="G1189" s="646"/>
      <c r="H1189" s="647"/>
      <c r="I1189" s="648"/>
      <c r="J1189" s="646"/>
      <c r="K1189" s="647"/>
      <c r="L1189" s="647"/>
      <c r="M1189" s="648"/>
      <c r="N1189" s="122"/>
      <c r="X1189" s="159"/>
      <c r="AB1189" s="46" t="str">
        <f>IF(AD1186="","",IF(AK1189&gt;0,IF(AK1189&lt;=AD1186,"X",""),""))</f>
        <v/>
      </c>
      <c r="AC1189" s="317" t="str">
        <f>IF($F$26="","",$F$26)</f>
        <v>Grocery Stores</v>
      </c>
      <c r="AD1189" s="646"/>
      <c r="AE1189" s="647"/>
      <c r="AF1189" s="648"/>
      <c r="AG1189" s="646"/>
      <c r="AH1189" s="647"/>
      <c r="AI1189" s="647"/>
      <c r="AJ1189" s="648"/>
      <c r="AK1189" s="122"/>
    </row>
    <row r="1190" spans="4:47" ht="15" customHeight="1" x14ac:dyDescent="0.3">
      <c r="E1190" s="46" t="str">
        <f>IF(G1186="","",IF(N1190&gt;0,IF(N1190&lt;=G1186,"X",""),""))</f>
        <v/>
      </c>
      <c r="F1190" s="317" t="str">
        <f>IF($F$27="","",$F$27)</f>
        <v>Education</v>
      </c>
      <c r="G1190" s="646"/>
      <c r="H1190" s="647"/>
      <c r="I1190" s="648"/>
      <c r="J1190" s="646"/>
      <c r="K1190" s="647"/>
      <c r="L1190" s="647"/>
      <c r="M1190" s="648"/>
      <c r="N1190" s="122"/>
      <c r="X1190" s="159"/>
      <c r="AB1190" s="46" t="str">
        <f>IF(AD1186="","",IF(AK1190&gt;0,IF(AK1190&lt;=AD1186,"X",""),""))</f>
        <v/>
      </c>
      <c r="AC1190" s="317" t="str">
        <f>IF($F$27="","",$F$27)</f>
        <v>Education</v>
      </c>
      <c r="AD1190" s="646"/>
      <c r="AE1190" s="647"/>
      <c r="AF1190" s="648"/>
      <c r="AG1190" s="646"/>
      <c r="AH1190" s="647"/>
      <c r="AI1190" s="647"/>
      <c r="AJ1190" s="648"/>
      <c r="AK1190" s="122"/>
    </row>
    <row r="1191" spans="4:47" ht="15" customHeight="1" x14ac:dyDescent="0.3">
      <c r="E1191" s="46" t="str">
        <f>IF(G1186="","",IF(N1191&gt;0,IF(N1191&lt;=G1186,"X",""),""))</f>
        <v/>
      </c>
      <c r="F1191" s="317" t="str">
        <f>IF($F$28="","",$F$28)</f>
        <v>Recreation</v>
      </c>
      <c r="G1191" s="646"/>
      <c r="H1191" s="647"/>
      <c r="I1191" s="648"/>
      <c r="J1191" s="646"/>
      <c r="K1191" s="647"/>
      <c r="L1191" s="647"/>
      <c r="M1191" s="648"/>
      <c r="N1191" s="122"/>
      <c r="X1191" s="159"/>
      <c r="AB1191" s="46" t="str">
        <f>IF(AD1186="","",IF(AK1191&gt;0,IF(AK1191&lt;=AD1186,"X",""),""))</f>
        <v/>
      </c>
      <c r="AC1191" s="317" t="str">
        <f>IF($F$28="","",$F$28)</f>
        <v>Recreation</v>
      </c>
      <c r="AD1191" s="646"/>
      <c r="AE1191" s="647"/>
      <c r="AF1191" s="648"/>
      <c r="AG1191" s="646"/>
      <c r="AH1191" s="647"/>
      <c r="AI1191" s="647"/>
      <c r="AJ1191" s="648"/>
      <c r="AK1191" s="122"/>
    </row>
    <row r="1192" spans="4:47" ht="15" customHeight="1" x14ac:dyDescent="0.3">
      <c r="E1192" s="46" t="str">
        <f>IF(G1186="","",IF(N1192&gt;0,IF(N1192&lt;=G1186,"X",""),""))</f>
        <v/>
      </c>
      <c r="F1192" s="317" t="str">
        <f>IF($F$29="","",$F$29)</f>
        <v>Health Services</v>
      </c>
      <c r="G1192" s="646"/>
      <c r="H1192" s="647"/>
      <c r="I1192" s="648"/>
      <c r="J1192" s="646"/>
      <c r="K1192" s="647"/>
      <c r="L1192" s="647"/>
      <c r="M1192" s="648"/>
      <c r="N1192" s="122"/>
      <c r="X1192" s="159"/>
      <c r="AB1192" s="46" t="str">
        <f>IF(AD1186="","",IF(AK1192&gt;0,IF(AK1192&lt;=AD1186,"X",""),""))</f>
        <v/>
      </c>
      <c r="AC1192" s="317" t="str">
        <f>IF($F$29="","",$F$29)</f>
        <v>Health Services</v>
      </c>
      <c r="AD1192" s="646"/>
      <c r="AE1192" s="647"/>
      <c r="AF1192" s="648"/>
      <c r="AG1192" s="646"/>
      <c r="AH1192" s="647"/>
      <c r="AI1192" s="647"/>
      <c r="AJ1192" s="648"/>
      <c r="AK1192" s="122"/>
    </row>
    <row r="1193" spans="4:47" ht="15" customHeight="1" x14ac:dyDescent="0.3">
      <c r="E1193" s="46" t="str">
        <f>IF(G1186="","",IF(N1193&gt;0,IF(N1193&lt;=G1186,"X",""),""))</f>
        <v/>
      </c>
      <c r="F1193" s="317" t="str">
        <f>IF($F$30="","",$F$30)</f>
        <v>Social Services</v>
      </c>
      <c r="G1193" s="646"/>
      <c r="H1193" s="647"/>
      <c r="I1193" s="648"/>
      <c r="J1193" s="646"/>
      <c r="K1193" s="647"/>
      <c r="L1193" s="647"/>
      <c r="M1193" s="648"/>
      <c r="N1193" s="122"/>
      <c r="X1193" s="159"/>
      <c r="AB1193" s="46" t="str">
        <f>IF(AD1186="","",IF(AK1193&gt;0,IF(AK1193&lt;=AD1186,"X",""),""))</f>
        <v/>
      </c>
      <c r="AC1193" s="317" t="str">
        <f>IF($F$30="","",$F$30)</f>
        <v>Social Services</v>
      </c>
      <c r="AD1193" s="646"/>
      <c r="AE1193" s="647"/>
      <c r="AF1193" s="648"/>
      <c r="AG1193" s="646"/>
      <c r="AH1193" s="647"/>
      <c r="AI1193" s="647"/>
      <c r="AJ1193" s="648"/>
      <c r="AK1193" s="122"/>
    </row>
    <row r="1194" spans="4:47" ht="15" customHeight="1" x14ac:dyDescent="0.3">
      <c r="E1194" s="46" t="str">
        <f>IF(G1186="","",IF(N1194&gt;0,IF(N1194&lt;=G1186,"X",""),""))</f>
        <v/>
      </c>
      <c r="F1194" s="317" t="str">
        <f>IF($F$31="","",$F$31)</f>
        <v/>
      </c>
      <c r="G1194" s="646"/>
      <c r="H1194" s="647"/>
      <c r="I1194" s="648"/>
      <c r="J1194" s="646"/>
      <c r="K1194" s="647"/>
      <c r="L1194" s="647"/>
      <c r="M1194" s="648"/>
      <c r="N1194" s="122"/>
      <c r="X1194" s="159"/>
      <c r="AB1194" s="46" t="str">
        <f>IF(AD1186="","",IF(AK1194&gt;0,IF(AK1194&lt;=AD1186,"X",""),""))</f>
        <v/>
      </c>
      <c r="AC1194" s="317" t="str">
        <f>IF($F$31="","",$F$31)</f>
        <v/>
      </c>
      <c r="AD1194" s="646"/>
      <c r="AE1194" s="647"/>
      <c r="AF1194" s="648"/>
      <c r="AG1194" s="646"/>
      <c r="AH1194" s="647"/>
      <c r="AI1194" s="647"/>
      <c r="AJ1194" s="648"/>
      <c r="AK1194" s="122"/>
    </row>
    <row r="1195" spans="4:47" ht="15" customHeight="1" x14ac:dyDescent="0.3">
      <c r="E1195" s="46" t="str">
        <f>IF(G1186="","",IF(N1195&gt;0,IF(N1195&lt;=G1186,"X",""),""))</f>
        <v/>
      </c>
      <c r="F1195" s="317" t="str">
        <f>IF($F$32="","",$F$32)</f>
        <v/>
      </c>
      <c r="G1195" s="646"/>
      <c r="H1195" s="647"/>
      <c r="I1195" s="648"/>
      <c r="J1195" s="646"/>
      <c r="K1195" s="647"/>
      <c r="L1195" s="647"/>
      <c r="M1195" s="648"/>
      <c r="N1195" s="122"/>
      <c r="X1195" s="159"/>
      <c r="AB1195" s="46" t="str">
        <f>IF(AD1186="","",IF(AK1195&gt;0,IF(AK1195&lt;=AD1186,"X",""),""))</f>
        <v/>
      </c>
      <c r="AC1195" s="317" t="str">
        <f>IF($F$32="","",$F$32)</f>
        <v/>
      </c>
      <c r="AD1195" s="646"/>
      <c r="AE1195" s="647"/>
      <c r="AF1195" s="648"/>
      <c r="AG1195" s="646"/>
      <c r="AH1195" s="647"/>
      <c r="AI1195" s="647"/>
      <c r="AJ1195" s="648"/>
      <c r="AK1195" s="122"/>
    </row>
    <row r="1196" spans="4:47" ht="15" customHeight="1" x14ac:dyDescent="0.3">
      <c r="E1196" s="46" t="str">
        <f>IF(G1186="","",IF(N1196&gt;0,IF(N1196&lt;=G1186,"X",""),""))</f>
        <v/>
      </c>
      <c r="F1196" s="317" t="str">
        <f>IF($F$33="","",$F$33)</f>
        <v/>
      </c>
      <c r="G1196" s="646"/>
      <c r="H1196" s="647"/>
      <c r="I1196" s="648"/>
      <c r="J1196" s="646"/>
      <c r="K1196" s="647"/>
      <c r="L1196" s="647"/>
      <c r="M1196" s="648"/>
      <c r="N1196" s="122"/>
      <c r="X1196" s="159"/>
      <c r="AB1196" s="46" t="str">
        <f>IF(AD1186="","",IF(AK1196&gt;0,IF(AK1196&lt;=AD1186,"X",""),""))</f>
        <v/>
      </c>
      <c r="AC1196" s="317" t="str">
        <f>IF($F$33="","",$F$33)</f>
        <v/>
      </c>
      <c r="AD1196" s="646"/>
      <c r="AE1196" s="647"/>
      <c r="AF1196" s="648"/>
      <c r="AG1196" s="646"/>
      <c r="AH1196" s="647"/>
      <c r="AI1196" s="647"/>
      <c r="AJ1196" s="648"/>
      <c r="AK1196" s="122"/>
    </row>
    <row r="1197" spans="4:47" ht="17.25" thickBot="1" x14ac:dyDescent="0.35">
      <c r="D1197" s="40"/>
      <c r="E1197" s="40"/>
      <c r="F1197" s="40"/>
      <c r="G1197" s="40"/>
      <c r="H1197" s="40"/>
      <c r="I1197" s="40"/>
      <c r="J1197" s="40"/>
      <c r="K1197" s="40"/>
      <c r="L1197" s="40"/>
      <c r="M1197" s="40"/>
      <c r="N1197" s="40"/>
      <c r="X1197" s="159"/>
      <c r="AA1197" s="40"/>
      <c r="AB1197" s="40"/>
      <c r="AC1197" s="40"/>
      <c r="AD1197" s="40"/>
      <c r="AE1197" s="40"/>
      <c r="AF1197" s="40"/>
      <c r="AG1197" s="40"/>
      <c r="AH1197" s="40"/>
      <c r="AI1197" s="40"/>
      <c r="AJ1197" s="40"/>
      <c r="AK1197" s="40"/>
    </row>
    <row r="1198" spans="4:47" x14ac:dyDescent="0.3">
      <c r="D1198" s="645"/>
      <c r="E1198" s="645"/>
      <c r="F1198" s="645"/>
      <c r="G1198" s="645"/>
      <c r="H1198" s="645"/>
      <c r="I1198" s="645"/>
      <c r="J1198" s="645"/>
      <c r="K1198" s="645"/>
      <c r="L1198" s="645"/>
      <c r="M1198" s="645"/>
      <c r="N1198" s="645"/>
      <c r="X1198" s="159"/>
      <c r="AA1198" s="645"/>
      <c r="AB1198" s="645"/>
      <c r="AC1198" s="645"/>
      <c r="AD1198" s="645"/>
      <c r="AE1198" s="645"/>
      <c r="AF1198" s="645"/>
      <c r="AG1198" s="645"/>
      <c r="AH1198" s="645"/>
      <c r="AI1198" s="645"/>
      <c r="AJ1198" s="645"/>
      <c r="AK1198" s="645"/>
    </row>
    <row r="1199" spans="4:47" x14ac:dyDescent="0.3">
      <c r="E1199" s="35" t="s">
        <v>194</v>
      </c>
      <c r="F1199" s="41">
        <f>F1185+1</f>
        <v>84</v>
      </c>
      <c r="G1199" s="35" t="s">
        <v>195</v>
      </c>
      <c r="H1199" s="35"/>
      <c r="I1199" s="35"/>
      <c r="J1199" s="326" t="s">
        <v>457</v>
      </c>
      <c r="K1199" s="324"/>
      <c r="X1199" s="159"/>
      <c r="AB1199" s="35" t="s">
        <v>194</v>
      </c>
      <c r="AC1199" s="41">
        <f>AC1185+1</f>
        <v>84</v>
      </c>
      <c r="AD1199" s="35" t="s">
        <v>195</v>
      </c>
      <c r="AE1199" s="35"/>
      <c r="AF1199" s="35"/>
      <c r="AG1199" s="326" t="s">
        <v>457</v>
      </c>
      <c r="AH1199" s="324"/>
    </row>
    <row r="1200" spans="4:47" x14ac:dyDescent="0.3">
      <c r="E1200" s="35" t="s">
        <v>196</v>
      </c>
      <c r="F1200" s="267"/>
      <c r="G1200" s="43" t="str">
        <f>IF(F1200=O$4,P$4,IF(F1200=O$5,P$5,IF(F1200=O$6,P$6,IF(F1200=O$7,P$7,IF(F1200=O$8,P$8,"")))))</f>
        <v/>
      </c>
      <c r="H1200" s="43"/>
      <c r="I1200" s="43"/>
      <c r="J1200" s="326" t="s">
        <v>458</v>
      </c>
      <c r="K1200" s="324"/>
      <c r="L1200" s="44"/>
      <c r="M1200" s="44"/>
      <c r="N1200" s="44"/>
      <c r="O1200" s="113">
        <f>IF(F1200="",0,1)</f>
        <v>0</v>
      </c>
      <c r="P1200" s="113">
        <f>IF(E1203="",0,1)</f>
        <v>0</v>
      </c>
      <c r="Q1200" s="113">
        <f>IF(E1204="",0,1)</f>
        <v>0</v>
      </c>
      <c r="R1200" s="113">
        <f>IF(E1205="",0,1)</f>
        <v>0</v>
      </c>
      <c r="S1200" s="113">
        <f>IF(E1206="",0,1)</f>
        <v>0</v>
      </c>
      <c r="T1200" s="113">
        <f>IF(E1207="",0,1)</f>
        <v>0</v>
      </c>
      <c r="U1200" s="113">
        <f>IF(E1208="",0,1)</f>
        <v>0</v>
      </c>
      <c r="V1200" s="113">
        <f>IF(E1209="",0,1)</f>
        <v>0</v>
      </c>
      <c r="W1200" s="113">
        <f>IF(E1210="",0,1)</f>
        <v>0</v>
      </c>
      <c r="X1200" s="159"/>
      <c r="AB1200" s="35" t="s">
        <v>196</v>
      </c>
      <c r="AC1200" s="267"/>
      <c r="AD1200" s="43" t="str">
        <f>IF(AC1200=AL$4,AM$4,IF(AC1200=AL$5,AM$5,IF(AC1200=AL$6,AM$6,IF(AC1200=AL$7,AM$7,IF(AC1200=AL$8,AM$8,"")))))</f>
        <v/>
      </c>
      <c r="AE1200" s="43"/>
      <c r="AF1200" s="43"/>
      <c r="AG1200" s="326" t="s">
        <v>458</v>
      </c>
      <c r="AH1200" s="324"/>
      <c r="AI1200" s="44"/>
      <c r="AJ1200" s="44"/>
      <c r="AK1200" s="44"/>
      <c r="AL1200" s="113">
        <f>IF(AC1200="",0,1)</f>
        <v>0</v>
      </c>
      <c r="AM1200" s="113">
        <f>IF(AB1203="",0,1)</f>
        <v>0</v>
      </c>
      <c r="AN1200" s="113">
        <f>IF(AB1204="",0,1)</f>
        <v>0</v>
      </c>
      <c r="AO1200" s="113">
        <f>IF(AB1205="",0,1)</f>
        <v>0</v>
      </c>
      <c r="AP1200" s="113">
        <f>IF(AB1206="",0,1)</f>
        <v>0</v>
      </c>
      <c r="AQ1200" s="113">
        <f>IF(AB1207="",0,1)</f>
        <v>0</v>
      </c>
      <c r="AR1200" s="113">
        <f>IF(AB1208="",0,1)</f>
        <v>0</v>
      </c>
      <c r="AS1200" s="113">
        <f>IF(AB1209="",0,1)</f>
        <v>0</v>
      </c>
      <c r="AT1200" s="113">
        <f>IF(AB1210="",0,1)</f>
        <v>0</v>
      </c>
      <c r="AU1200" s="113">
        <f>IF(AB1210="",0,1)</f>
        <v>0</v>
      </c>
    </row>
    <row r="1201" spans="4:47" x14ac:dyDescent="0.3">
      <c r="G1201" s="82"/>
      <c r="H1201" s="82"/>
      <c r="I1201" s="82"/>
      <c r="J1201" s="82"/>
      <c r="K1201" s="82"/>
      <c r="L1201" s="82"/>
      <c r="M1201" s="82"/>
      <c r="N1201" s="82"/>
      <c r="X1201" s="159"/>
      <c r="AD1201" s="318"/>
      <c r="AE1201" s="318"/>
      <c r="AF1201" s="318"/>
      <c r="AG1201" s="318"/>
      <c r="AH1201" s="318"/>
      <c r="AI1201" s="318"/>
      <c r="AJ1201" s="318"/>
      <c r="AK1201" s="318"/>
    </row>
    <row r="1202" spans="4:47" x14ac:dyDescent="0.3">
      <c r="F1202" s="35" t="s">
        <v>197</v>
      </c>
      <c r="G1202" s="35" t="s">
        <v>198</v>
      </c>
      <c r="H1202" s="35"/>
      <c r="I1202" s="35"/>
      <c r="J1202" s="35" t="s">
        <v>199</v>
      </c>
      <c r="K1202" s="35"/>
      <c r="L1202" s="35"/>
      <c r="M1202" s="35"/>
      <c r="N1202" s="35" t="s">
        <v>200</v>
      </c>
      <c r="X1202" s="159"/>
      <c r="AC1202" s="35" t="s">
        <v>197</v>
      </c>
      <c r="AD1202" s="35" t="s">
        <v>198</v>
      </c>
      <c r="AE1202" s="35"/>
      <c r="AF1202" s="35"/>
      <c r="AG1202" s="35" t="s">
        <v>199</v>
      </c>
      <c r="AH1202" s="35"/>
      <c r="AI1202" s="35"/>
      <c r="AJ1202" s="35"/>
      <c r="AK1202" s="35" t="s">
        <v>200</v>
      </c>
    </row>
    <row r="1203" spans="4:47" ht="15" customHeight="1" x14ac:dyDescent="0.3">
      <c r="E1203" s="46" t="str">
        <f>IF(G1200="","",IF(N1203&gt;0,IF(N1203&lt;=G1200,"X",""),""))</f>
        <v/>
      </c>
      <c r="F1203" s="317" t="str">
        <f>IF($F$26="","",$F$26)</f>
        <v>Grocery Stores</v>
      </c>
      <c r="G1203" s="646"/>
      <c r="H1203" s="647"/>
      <c r="I1203" s="648"/>
      <c r="J1203" s="646"/>
      <c r="K1203" s="647"/>
      <c r="L1203" s="647"/>
      <c r="M1203" s="648"/>
      <c r="N1203" s="122"/>
      <c r="X1203" s="159"/>
      <c r="AB1203" s="46" t="str">
        <f>IF(AD1200="","",IF(AK1203&gt;0,IF(AK1203&lt;=AD1200,"X",""),""))</f>
        <v/>
      </c>
      <c r="AC1203" s="317" t="str">
        <f>IF($F$26="","",$F$26)</f>
        <v>Grocery Stores</v>
      </c>
      <c r="AD1203" s="646"/>
      <c r="AE1203" s="647"/>
      <c r="AF1203" s="648"/>
      <c r="AG1203" s="646"/>
      <c r="AH1203" s="647"/>
      <c r="AI1203" s="647"/>
      <c r="AJ1203" s="648"/>
      <c r="AK1203" s="122"/>
    </row>
    <row r="1204" spans="4:47" ht="15" customHeight="1" x14ac:dyDescent="0.3">
      <c r="E1204" s="46" t="str">
        <f>IF(G1200="","",IF(N1204&gt;0,IF(N1204&lt;=G1200,"X",""),""))</f>
        <v/>
      </c>
      <c r="F1204" s="317" t="str">
        <f>IF($F$27="","",$F$27)</f>
        <v>Education</v>
      </c>
      <c r="G1204" s="646"/>
      <c r="H1204" s="647"/>
      <c r="I1204" s="648"/>
      <c r="J1204" s="646"/>
      <c r="K1204" s="647"/>
      <c r="L1204" s="647"/>
      <c r="M1204" s="648"/>
      <c r="N1204" s="122"/>
      <c r="X1204" s="159"/>
      <c r="AB1204" s="46" t="str">
        <f>IF(AD1200="","",IF(AK1204&gt;0,IF(AK1204&lt;=AD1200,"X",""),""))</f>
        <v/>
      </c>
      <c r="AC1204" s="317" t="str">
        <f>IF($F$27="","",$F$27)</f>
        <v>Education</v>
      </c>
      <c r="AD1204" s="646"/>
      <c r="AE1204" s="647"/>
      <c r="AF1204" s="648"/>
      <c r="AG1204" s="646"/>
      <c r="AH1204" s="647"/>
      <c r="AI1204" s="647"/>
      <c r="AJ1204" s="648"/>
      <c r="AK1204" s="122"/>
    </row>
    <row r="1205" spans="4:47" ht="15" customHeight="1" x14ac:dyDescent="0.3">
      <c r="E1205" s="46" t="str">
        <f>IF(G1200="","",IF(N1205&gt;0,IF(N1205&lt;=G1200,"X",""),""))</f>
        <v/>
      </c>
      <c r="F1205" s="317" t="str">
        <f>IF($F$28="","",$F$28)</f>
        <v>Recreation</v>
      </c>
      <c r="G1205" s="646"/>
      <c r="H1205" s="647"/>
      <c r="I1205" s="648"/>
      <c r="J1205" s="646"/>
      <c r="K1205" s="647"/>
      <c r="L1205" s="647"/>
      <c r="M1205" s="648"/>
      <c r="N1205" s="122"/>
      <c r="X1205" s="159"/>
      <c r="AB1205" s="46" t="str">
        <f>IF(AD1200="","",IF(AK1205&gt;0,IF(AK1205&lt;=AD1200,"X",""),""))</f>
        <v/>
      </c>
      <c r="AC1205" s="317" t="str">
        <f>IF($F$28="","",$F$28)</f>
        <v>Recreation</v>
      </c>
      <c r="AD1205" s="646"/>
      <c r="AE1205" s="647"/>
      <c r="AF1205" s="648"/>
      <c r="AG1205" s="646"/>
      <c r="AH1205" s="647"/>
      <c r="AI1205" s="647"/>
      <c r="AJ1205" s="648"/>
      <c r="AK1205" s="122"/>
    </row>
    <row r="1206" spans="4:47" ht="15" customHeight="1" x14ac:dyDescent="0.3">
      <c r="E1206" s="46" t="str">
        <f>IF(G1200="","",IF(N1206&gt;0,IF(N1206&lt;=G1200,"X",""),""))</f>
        <v/>
      </c>
      <c r="F1206" s="317" t="str">
        <f>IF($F$29="","",$F$29)</f>
        <v>Health Services</v>
      </c>
      <c r="G1206" s="646"/>
      <c r="H1206" s="647"/>
      <c r="I1206" s="648"/>
      <c r="J1206" s="646"/>
      <c r="K1206" s="647"/>
      <c r="L1206" s="647"/>
      <c r="M1206" s="648"/>
      <c r="N1206" s="122"/>
      <c r="X1206" s="159"/>
      <c r="AB1206" s="46" t="str">
        <f>IF(AD1200="","",IF(AK1206&gt;0,IF(AK1206&lt;=AD1200,"X",""),""))</f>
        <v/>
      </c>
      <c r="AC1206" s="317" t="str">
        <f>IF($F$29="","",$F$29)</f>
        <v>Health Services</v>
      </c>
      <c r="AD1206" s="646"/>
      <c r="AE1206" s="647"/>
      <c r="AF1206" s="648"/>
      <c r="AG1206" s="646"/>
      <c r="AH1206" s="647"/>
      <c r="AI1206" s="647"/>
      <c r="AJ1206" s="648"/>
      <c r="AK1206" s="122"/>
    </row>
    <row r="1207" spans="4:47" ht="15" customHeight="1" x14ac:dyDescent="0.3">
      <c r="E1207" s="46" t="str">
        <f>IF(G1200="","",IF(N1207&gt;0,IF(N1207&lt;=G1200,"X",""),""))</f>
        <v/>
      </c>
      <c r="F1207" s="317" t="str">
        <f>IF($F$30="","",$F$30)</f>
        <v>Social Services</v>
      </c>
      <c r="G1207" s="646"/>
      <c r="H1207" s="647"/>
      <c r="I1207" s="648"/>
      <c r="J1207" s="646"/>
      <c r="K1207" s="647"/>
      <c r="L1207" s="647"/>
      <c r="M1207" s="648"/>
      <c r="N1207" s="122"/>
      <c r="X1207" s="159"/>
      <c r="AB1207" s="46" t="str">
        <f>IF(AD1200="","",IF(AK1207&gt;0,IF(AK1207&lt;=AD1200,"X",""),""))</f>
        <v/>
      </c>
      <c r="AC1207" s="317" t="str">
        <f>IF($F$30="","",$F$30)</f>
        <v>Social Services</v>
      </c>
      <c r="AD1207" s="646"/>
      <c r="AE1207" s="647"/>
      <c r="AF1207" s="648"/>
      <c r="AG1207" s="646"/>
      <c r="AH1207" s="647"/>
      <c r="AI1207" s="647"/>
      <c r="AJ1207" s="648"/>
      <c r="AK1207" s="122"/>
    </row>
    <row r="1208" spans="4:47" ht="15" customHeight="1" x14ac:dyDescent="0.3">
      <c r="E1208" s="46" t="str">
        <f>IF(G1200="","",IF(N1208&gt;0,IF(N1208&lt;=G1200,"X",""),""))</f>
        <v/>
      </c>
      <c r="F1208" s="317" t="str">
        <f>IF($F$31="","",$F$31)</f>
        <v/>
      </c>
      <c r="G1208" s="646"/>
      <c r="H1208" s="647"/>
      <c r="I1208" s="648"/>
      <c r="J1208" s="646"/>
      <c r="K1208" s="647"/>
      <c r="L1208" s="647"/>
      <c r="M1208" s="648"/>
      <c r="N1208" s="122"/>
      <c r="X1208" s="159"/>
      <c r="AB1208" s="46" t="str">
        <f>IF(AD1200="","",IF(AK1208&gt;0,IF(AK1208&lt;=AD1200,"X",""),""))</f>
        <v/>
      </c>
      <c r="AC1208" s="317" t="str">
        <f>IF($F$31="","",$F$31)</f>
        <v/>
      </c>
      <c r="AD1208" s="646"/>
      <c r="AE1208" s="647"/>
      <c r="AF1208" s="648"/>
      <c r="AG1208" s="646"/>
      <c r="AH1208" s="647"/>
      <c r="AI1208" s="647"/>
      <c r="AJ1208" s="648"/>
      <c r="AK1208" s="122"/>
    </row>
    <row r="1209" spans="4:47" ht="15" customHeight="1" x14ac:dyDescent="0.3">
      <c r="E1209" s="46" t="str">
        <f>IF(G1200="","",IF(N1209&gt;0,IF(N1209&lt;=G1200,"X",""),""))</f>
        <v/>
      </c>
      <c r="F1209" s="317" t="str">
        <f>IF($F$32="","",$F$32)</f>
        <v/>
      </c>
      <c r="G1209" s="646"/>
      <c r="H1209" s="647"/>
      <c r="I1209" s="648"/>
      <c r="J1209" s="646"/>
      <c r="K1209" s="647"/>
      <c r="L1209" s="647"/>
      <c r="M1209" s="648"/>
      <c r="N1209" s="122"/>
      <c r="X1209" s="159"/>
      <c r="AB1209" s="46" t="str">
        <f>IF(AD1200="","",IF(AK1209&gt;0,IF(AK1209&lt;=AD1200,"X",""),""))</f>
        <v/>
      </c>
      <c r="AC1209" s="317" t="str">
        <f>IF($F$32="","",$F$32)</f>
        <v/>
      </c>
      <c r="AD1209" s="646"/>
      <c r="AE1209" s="647"/>
      <c r="AF1209" s="648"/>
      <c r="AG1209" s="646"/>
      <c r="AH1209" s="647"/>
      <c r="AI1209" s="647"/>
      <c r="AJ1209" s="648"/>
      <c r="AK1209" s="122"/>
    </row>
    <row r="1210" spans="4:47" ht="15" customHeight="1" x14ac:dyDescent="0.3">
      <c r="E1210" s="46" t="str">
        <f>IF(G1200="","",IF(N1210&gt;0,IF(N1210&lt;=G1200,"X",""),""))</f>
        <v/>
      </c>
      <c r="F1210" s="317" t="str">
        <f>IF($F$33="","",$F$33)</f>
        <v/>
      </c>
      <c r="G1210" s="646"/>
      <c r="H1210" s="647"/>
      <c r="I1210" s="648"/>
      <c r="J1210" s="646"/>
      <c r="K1210" s="647"/>
      <c r="L1210" s="647"/>
      <c r="M1210" s="648"/>
      <c r="N1210" s="122"/>
      <c r="X1210" s="159"/>
      <c r="AB1210" s="46" t="str">
        <f>IF(AD1200="","",IF(AK1210&gt;0,IF(AK1210&lt;=AD1200,"X",""),""))</f>
        <v/>
      </c>
      <c r="AC1210" s="317" t="str">
        <f>IF($F$33="","",$F$33)</f>
        <v/>
      </c>
      <c r="AD1210" s="646"/>
      <c r="AE1210" s="647"/>
      <c r="AF1210" s="648"/>
      <c r="AG1210" s="646"/>
      <c r="AH1210" s="647"/>
      <c r="AI1210" s="647"/>
      <c r="AJ1210" s="648"/>
      <c r="AK1210" s="122"/>
    </row>
    <row r="1211" spans="4:47" ht="17.25" thickBot="1" x14ac:dyDescent="0.35">
      <c r="D1211" s="40"/>
      <c r="E1211" s="40"/>
      <c r="F1211" s="40"/>
      <c r="G1211" s="40"/>
      <c r="H1211" s="40"/>
      <c r="I1211" s="40"/>
      <c r="J1211" s="40"/>
      <c r="K1211" s="40"/>
      <c r="L1211" s="40"/>
      <c r="M1211" s="40"/>
      <c r="N1211" s="40"/>
      <c r="X1211" s="159"/>
      <c r="AA1211" s="40"/>
      <c r="AB1211" s="40"/>
      <c r="AC1211" s="40"/>
      <c r="AD1211" s="40"/>
      <c r="AE1211" s="40"/>
      <c r="AF1211" s="40"/>
      <c r="AG1211" s="40"/>
      <c r="AH1211" s="40"/>
      <c r="AI1211" s="40"/>
      <c r="AJ1211" s="40"/>
      <c r="AK1211" s="40"/>
    </row>
    <row r="1212" spans="4:47" x14ac:dyDescent="0.3">
      <c r="D1212" s="645"/>
      <c r="E1212" s="645"/>
      <c r="F1212" s="645"/>
      <c r="G1212" s="645"/>
      <c r="H1212" s="645"/>
      <c r="I1212" s="645"/>
      <c r="J1212" s="645"/>
      <c r="K1212" s="645"/>
      <c r="L1212" s="645"/>
      <c r="M1212" s="645"/>
      <c r="N1212" s="645"/>
      <c r="X1212" s="159"/>
      <c r="AA1212" s="645"/>
      <c r="AB1212" s="645"/>
      <c r="AC1212" s="645"/>
      <c r="AD1212" s="645"/>
      <c r="AE1212" s="645"/>
      <c r="AF1212" s="645"/>
      <c r="AG1212" s="645"/>
      <c r="AH1212" s="645"/>
      <c r="AI1212" s="645"/>
      <c r="AJ1212" s="645"/>
      <c r="AK1212" s="645"/>
    </row>
    <row r="1213" spans="4:47" x14ac:dyDescent="0.3">
      <c r="E1213" s="35" t="s">
        <v>194</v>
      </c>
      <c r="F1213" s="41">
        <f>F1199+1</f>
        <v>85</v>
      </c>
      <c r="G1213" s="35" t="s">
        <v>195</v>
      </c>
      <c r="H1213" s="35"/>
      <c r="I1213" s="35"/>
      <c r="J1213" s="326" t="s">
        <v>457</v>
      </c>
      <c r="K1213" s="324"/>
      <c r="X1213" s="159"/>
      <c r="AB1213" s="35" t="s">
        <v>194</v>
      </c>
      <c r="AC1213" s="41">
        <f>AC1199+1</f>
        <v>85</v>
      </c>
      <c r="AD1213" s="35" t="s">
        <v>195</v>
      </c>
      <c r="AE1213" s="35"/>
      <c r="AF1213" s="35"/>
      <c r="AG1213" s="326" t="s">
        <v>457</v>
      </c>
      <c r="AH1213" s="324"/>
    </row>
    <row r="1214" spans="4:47" x14ac:dyDescent="0.3">
      <c r="E1214" s="35" t="s">
        <v>196</v>
      </c>
      <c r="F1214" s="267"/>
      <c r="G1214" s="43" t="str">
        <f>IF(F1214=O$4,P$4,IF(F1214=O$5,P$5,IF(F1214=O$6,P$6,IF(F1214=O$7,P$7,IF(F1214=O$8,P$8,"")))))</f>
        <v/>
      </c>
      <c r="H1214" s="43"/>
      <c r="I1214" s="43"/>
      <c r="J1214" s="326" t="s">
        <v>458</v>
      </c>
      <c r="K1214" s="324"/>
      <c r="L1214" s="44"/>
      <c r="M1214" s="44"/>
      <c r="N1214" s="44"/>
      <c r="O1214" s="113">
        <f>IF(F1214="",0,1)</f>
        <v>0</v>
      </c>
      <c r="P1214" s="113">
        <f>IF(E1217="",0,1)</f>
        <v>0</v>
      </c>
      <c r="Q1214" s="113">
        <f>IF(E1218="",0,1)</f>
        <v>0</v>
      </c>
      <c r="R1214" s="113">
        <f>IF(E1219="",0,1)</f>
        <v>0</v>
      </c>
      <c r="S1214" s="113">
        <f>IF(E1220="",0,1)</f>
        <v>0</v>
      </c>
      <c r="T1214" s="113">
        <f>IF(E1221="",0,1)</f>
        <v>0</v>
      </c>
      <c r="U1214" s="113">
        <f>IF(E1222="",0,1)</f>
        <v>0</v>
      </c>
      <c r="V1214" s="113">
        <f>IF(E1223="",0,1)</f>
        <v>0</v>
      </c>
      <c r="W1214" s="113">
        <f>IF(E1224="",0,1)</f>
        <v>0</v>
      </c>
      <c r="X1214" s="159"/>
      <c r="AB1214" s="35" t="s">
        <v>196</v>
      </c>
      <c r="AC1214" s="267"/>
      <c r="AD1214" s="43" t="str">
        <f>IF(AC1214=AL$4,AM$4,IF(AC1214=AL$5,AM$5,IF(AC1214=AL$6,AM$6,IF(AC1214=AL$7,AM$7,IF(AC1214=AL$8,AM$8,"")))))</f>
        <v/>
      </c>
      <c r="AE1214" s="43"/>
      <c r="AF1214" s="43"/>
      <c r="AG1214" s="326" t="s">
        <v>458</v>
      </c>
      <c r="AH1214" s="324"/>
      <c r="AI1214" s="44"/>
      <c r="AJ1214" s="44"/>
      <c r="AK1214" s="44"/>
      <c r="AL1214" s="113">
        <f>IF(AC1214="",0,1)</f>
        <v>0</v>
      </c>
      <c r="AM1214" s="113">
        <f>IF(AB1217="",0,1)</f>
        <v>0</v>
      </c>
      <c r="AN1214" s="113">
        <f>IF(AB1218="",0,1)</f>
        <v>0</v>
      </c>
      <c r="AO1214" s="113">
        <f>IF(AB1219="",0,1)</f>
        <v>0</v>
      </c>
      <c r="AP1214" s="113">
        <f>IF(AB1220="",0,1)</f>
        <v>0</v>
      </c>
      <c r="AQ1214" s="113">
        <f>IF(AB1221="",0,1)</f>
        <v>0</v>
      </c>
      <c r="AR1214" s="113">
        <f>IF(AB1222="",0,1)</f>
        <v>0</v>
      </c>
      <c r="AS1214" s="113">
        <f>IF(AB1223="",0,1)</f>
        <v>0</v>
      </c>
      <c r="AT1214" s="113">
        <f>IF(AB1224="",0,1)</f>
        <v>0</v>
      </c>
      <c r="AU1214" s="113">
        <f>IF(AB1224="",0,1)</f>
        <v>0</v>
      </c>
    </row>
    <row r="1215" spans="4:47" x14ac:dyDescent="0.3">
      <c r="G1215" s="82"/>
      <c r="H1215" s="82"/>
      <c r="I1215" s="82"/>
      <c r="J1215" s="82"/>
      <c r="K1215" s="82"/>
      <c r="L1215" s="82"/>
      <c r="M1215" s="82"/>
      <c r="N1215" s="82"/>
      <c r="X1215" s="159"/>
      <c r="AD1215" s="318"/>
      <c r="AE1215" s="318"/>
      <c r="AF1215" s="318"/>
      <c r="AG1215" s="318"/>
      <c r="AH1215" s="318"/>
      <c r="AI1215" s="318"/>
      <c r="AJ1215" s="318"/>
      <c r="AK1215" s="318"/>
    </row>
    <row r="1216" spans="4:47" x14ac:dyDescent="0.3">
      <c r="F1216" s="35" t="s">
        <v>197</v>
      </c>
      <c r="G1216" s="35" t="s">
        <v>198</v>
      </c>
      <c r="H1216" s="35"/>
      <c r="I1216" s="35"/>
      <c r="J1216" s="35" t="s">
        <v>199</v>
      </c>
      <c r="K1216" s="35"/>
      <c r="L1216" s="35"/>
      <c r="M1216" s="35"/>
      <c r="N1216" s="35" t="s">
        <v>200</v>
      </c>
      <c r="X1216" s="159"/>
      <c r="AC1216" s="35" t="s">
        <v>197</v>
      </c>
      <c r="AD1216" s="35" t="s">
        <v>198</v>
      </c>
      <c r="AE1216" s="35"/>
      <c r="AF1216" s="35"/>
      <c r="AG1216" s="35" t="s">
        <v>199</v>
      </c>
      <c r="AH1216" s="35"/>
      <c r="AI1216" s="35"/>
      <c r="AJ1216" s="35"/>
      <c r="AK1216" s="35" t="s">
        <v>200</v>
      </c>
    </row>
    <row r="1217" spans="4:47" ht="15" customHeight="1" x14ac:dyDescent="0.3">
      <c r="E1217" s="46" t="str">
        <f>IF(G1214="","",IF(N1217&gt;0,IF(N1217&lt;=G1214,"X",""),""))</f>
        <v/>
      </c>
      <c r="F1217" s="317" t="str">
        <f>IF($F$26="","",$F$26)</f>
        <v>Grocery Stores</v>
      </c>
      <c r="G1217" s="646"/>
      <c r="H1217" s="647"/>
      <c r="I1217" s="648"/>
      <c r="J1217" s="646"/>
      <c r="K1217" s="647"/>
      <c r="L1217" s="647"/>
      <c r="M1217" s="648"/>
      <c r="N1217" s="122"/>
      <c r="X1217" s="159"/>
      <c r="AB1217" s="46" t="str">
        <f>IF(AD1214="","",IF(AK1217&gt;0,IF(AK1217&lt;=AD1214,"X",""),""))</f>
        <v/>
      </c>
      <c r="AC1217" s="317" t="str">
        <f>IF($F$26="","",$F$26)</f>
        <v>Grocery Stores</v>
      </c>
      <c r="AD1217" s="646"/>
      <c r="AE1217" s="647"/>
      <c r="AF1217" s="648"/>
      <c r="AG1217" s="646"/>
      <c r="AH1217" s="647"/>
      <c r="AI1217" s="647"/>
      <c r="AJ1217" s="648"/>
      <c r="AK1217" s="122"/>
    </row>
    <row r="1218" spans="4:47" ht="15" customHeight="1" x14ac:dyDescent="0.3">
      <c r="E1218" s="46" t="str">
        <f>IF(G1214="","",IF(N1218&gt;0,IF(N1218&lt;=G1214,"X",""),""))</f>
        <v/>
      </c>
      <c r="F1218" s="317" t="str">
        <f>IF($F$27="","",$F$27)</f>
        <v>Education</v>
      </c>
      <c r="G1218" s="646"/>
      <c r="H1218" s="647"/>
      <c r="I1218" s="648"/>
      <c r="J1218" s="646"/>
      <c r="K1218" s="647"/>
      <c r="L1218" s="647"/>
      <c r="M1218" s="648"/>
      <c r="N1218" s="122"/>
      <c r="X1218" s="159"/>
      <c r="AB1218" s="46" t="str">
        <f>IF(AD1214="","",IF(AK1218&gt;0,IF(AK1218&lt;=AD1214,"X",""),""))</f>
        <v/>
      </c>
      <c r="AC1218" s="317" t="str">
        <f>IF($F$27="","",$F$27)</f>
        <v>Education</v>
      </c>
      <c r="AD1218" s="646"/>
      <c r="AE1218" s="647"/>
      <c r="AF1218" s="648"/>
      <c r="AG1218" s="646"/>
      <c r="AH1218" s="647"/>
      <c r="AI1218" s="647"/>
      <c r="AJ1218" s="648"/>
      <c r="AK1218" s="122"/>
    </row>
    <row r="1219" spans="4:47" ht="15" customHeight="1" x14ac:dyDescent="0.3">
      <c r="E1219" s="46" t="str">
        <f>IF(G1214="","",IF(N1219&gt;0,IF(N1219&lt;=G1214,"X",""),""))</f>
        <v/>
      </c>
      <c r="F1219" s="317" t="str">
        <f>IF($F$28="","",$F$28)</f>
        <v>Recreation</v>
      </c>
      <c r="G1219" s="646"/>
      <c r="H1219" s="647"/>
      <c r="I1219" s="648"/>
      <c r="J1219" s="646"/>
      <c r="K1219" s="647"/>
      <c r="L1219" s="647"/>
      <c r="M1219" s="648"/>
      <c r="N1219" s="122"/>
      <c r="X1219" s="159"/>
      <c r="AB1219" s="46" t="str">
        <f>IF(AD1214="","",IF(AK1219&gt;0,IF(AK1219&lt;=AD1214,"X",""),""))</f>
        <v/>
      </c>
      <c r="AC1219" s="317" t="str">
        <f>IF($F$28="","",$F$28)</f>
        <v>Recreation</v>
      </c>
      <c r="AD1219" s="646"/>
      <c r="AE1219" s="647"/>
      <c r="AF1219" s="648"/>
      <c r="AG1219" s="646"/>
      <c r="AH1219" s="647"/>
      <c r="AI1219" s="647"/>
      <c r="AJ1219" s="648"/>
      <c r="AK1219" s="122"/>
    </row>
    <row r="1220" spans="4:47" ht="15" customHeight="1" x14ac:dyDescent="0.3">
      <c r="E1220" s="46" t="str">
        <f>IF(G1214="","",IF(N1220&gt;0,IF(N1220&lt;=G1214,"X",""),""))</f>
        <v/>
      </c>
      <c r="F1220" s="317" t="str">
        <f>IF($F$29="","",$F$29)</f>
        <v>Health Services</v>
      </c>
      <c r="G1220" s="646"/>
      <c r="H1220" s="647"/>
      <c r="I1220" s="648"/>
      <c r="J1220" s="646"/>
      <c r="K1220" s="647"/>
      <c r="L1220" s="647"/>
      <c r="M1220" s="648"/>
      <c r="N1220" s="122"/>
      <c r="X1220" s="159"/>
      <c r="AB1220" s="46" t="str">
        <f>IF(AD1214="","",IF(AK1220&gt;0,IF(AK1220&lt;=AD1214,"X",""),""))</f>
        <v/>
      </c>
      <c r="AC1220" s="317" t="str">
        <f>IF($F$29="","",$F$29)</f>
        <v>Health Services</v>
      </c>
      <c r="AD1220" s="646"/>
      <c r="AE1220" s="647"/>
      <c r="AF1220" s="648"/>
      <c r="AG1220" s="646"/>
      <c r="AH1220" s="647"/>
      <c r="AI1220" s="647"/>
      <c r="AJ1220" s="648"/>
      <c r="AK1220" s="122"/>
    </row>
    <row r="1221" spans="4:47" ht="15" customHeight="1" x14ac:dyDescent="0.3">
      <c r="E1221" s="46" t="str">
        <f>IF(G1214="","",IF(N1221&gt;0,IF(N1221&lt;=G1214,"X",""),""))</f>
        <v/>
      </c>
      <c r="F1221" s="317" t="str">
        <f>IF($F$30="","",$F$30)</f>
        <v>Social Services</v>
      </c>
      <c r="G1221" s="646"/>
      <c r="H1221" s="647"/>
      <c r="I1221" s="648"/>
      <c r="J1221" s="646"/>
      <c r="K1221" s="647"/>
      <c r="L1221" s="647"/>
      <c r="M1221" s="648"/>
      <c r="N1221" s="122"/>
      <c r="X1221" s="159"/>
      <c r="AB1221" s="46" t="str">
        <f>IF(AD1214="","",IF(AK1221&gt;0,IF(AK1221&lt;=AD1214,"X",""),""))</f>
        <v/>
      </c>
      <c r="AC1221" s="317" t="str">
        <f>IF($F$30="","",$F$30)</f>
        <v>Social Services</v>
      </c>
      <c r="AD1221" s="646"/>
      <c r="AE1221" s="647"/>
      <c r="AF1221" s="648"/>
      <c r="AG1221" s="646"/>
      <c r="AH1221" s="647"/>
      <c r="AI1221" s="647"/>
      <c r="AJ1221" s="648"/>
      <c r="AK1221" s="122"/>
    </row>
    <row r="1222" spans="4:47" ht="15" customHeight="1" x14ac:dyDescent="0.3">
      <c r="E1222" s="46" t="str">
        <f>IF(G1214="","",IF(N1222&gt;0,IF(N1222&lt;=G1214,"X",""),""))</f>
        <v/>
      </c>
      <c r="F1222" s="317" t="str">
        <f>IF($F$31="","",$F$31)</f>
        <v/>
      </c>
      <c r="G1222" s="646"/>
      <c r="H1222" s="647"/>
      <c r="I1222" s="648"/>
      <c r="J1222" s="646"/>
      <c r="K1222" s="647"/>
      <c r="L1222" s="647"/>
      <c r="M1222" s="648"/>
      <c r="N1222" s="122"/>
      <c r="X1222" s="159"/>
      <c r="AB1222" s="46" t="str">
        <f>IF(AD1214="","",IF(AK1222&gt;0,IF(AK1222&lt;=AD1214,"X",""),""))</f>
        <v/>
      </c>
      <c r="AC1222" s="317" t="str">
        <f>IF($F$31="","",$F$31)</f>
        <v/>
      </c>
      <c r="AD1222" s="646"/>
      <c r="AE1222" s="647"/>
      <c r="AF1222" s="648"/>
      <c r="AG1222" s="646"/>
      <c r="AH1222" s="647"/>
      <c r="AI1222" s="647"/>
      <c r="AJ1222" s="648"/>
      <c r="AK1222" s="122"/>
    </row>
    <row r="1223" spans="4:47" ht="15" customHeight="1" x14ac:dyDescent="0.3">
      <c r="E1223" s="46" t="str">
        <f>IF(G1214="","",IF(N1223&gt;0,IF(N1223&lt;=G1214,"X",""),""))</f>
        <v/>
      </c>
      <c r="F1223" s="317" t="str">
        <f>IF($F$32="","",$F$32)</f>
        <v/>
      </c>
      <c r="G1223" s="646"/>
      <c r="H1223" s="647"/>
      <c r="I1223" s="648"/>
      <c r="J1223" s="646"/>
      <c r="K1223" s="647"/>
      <c r="L1223" s="647"/>
      <c r="M1223" s="648"/>
      <c r="N1223" s="122"/>
      <c r="X1223" s="159"/>
      <c r="AB1223" s="46" t="str">
        <f>IF(AD1214="","",IF(AK1223&gt;0,IF(AK1223&lt;=AD1214,"X",""),""))</f>
        <v/>
      </c>
      <c r="AC1223" s="317" t="str">
        <f>IF($F$32="","",$F$32)</f>
        <v/>
      </c>
      <c r="AD1223" s="646"/>
      <c r="AE1223" s="647"/>
      <c r="AF1223" s="648"/>
      <c r="AG1223" s="646"/>
      <c r="AH1223" s="647"/>
      <c r="AI1223" s="647"/>
      <c r="AJ1223" s="648"/>
      <c r="AK1223" s="122"/>
    </row>
    <row r="1224" spans="4:47" ht="15" customHeight="1" x14ac:dyDescent="0.3">
      <c r="E1224" s="46" t="str">
        <f>IF(G1214="","",IF(N1224&gt;0,IF(N1224&lt;=G1214,"X",""),""))</f>
        <v/>
      </c>
      <c r="F1224" s="317" t="str">
        <f>IF($F$33="","",$F$33)</f>
        <v/>
      </c>
      <c r="G1224" s="646"/>
      <c r="H1224" s="647"/>
      <c r="I1224" s="648"/>
      <c r="J1224" s="646"/>
      <c r="K1224" s="647"/>
      <c r="L1224" s="647"/>
      <c r="M1224" s="648"/>
      <c r="N1224" s="122"/>
      <c r="X1224" s="159"/>
      <c r="AB1224" s="46" t="str">
        <f>IF(AD1214="","",IF(AK1224&gt;0,IF(AK1224&lt;=AD1214,"X",""),""))</f>
        <v/>
      </c>
      <c r="AC1224" s="317" t="str">
        <f>IF($F$33="","",$F$33)</f>
        <v/>
      </c>
      <c r="AD1224" s="646"/>
      <c r="AE1224" s="647"/>
      <c r="AF1224" s="648"/>
      <c r="AG1224" s="646"/>
      <c r="AH1224" s="647"/>
      <c r="AI1224" s="647"/>
      <c r="AJ1224" s="648"/>
      <c r="AK1224" s="122"/>
    </row>
    <row r="1225" spans="4:47" ht="17.25" thickBot="1" x14ac:dyDescent="0.35">
      <c r="D1225" s="40"/>
      <c r="E1225" s="40"/>
      <c r="F1225" s="40"/>
      <c r="G1225" s="40"/>
      <c r="H1225" s="40"/>
      <c r="I1225" s="40"/>
      <c r="J1225" s="40"/>
      <c r="K1225" s="40"/>
      <c r="L1225" s="40"/>
      <c r="M1225" s="40"/>
      <c r="N1225" s="40"/>
      <c r="X1225" s="159"/>
      <c r="AA1225" s="40"/>
      <c r="AB1225" s="40"/>
      <c r="AC1225" s="40"/>
      <c r="AD1225" s="40"/>
      <c r="AE1225" s="40"/>
      <c r="AF1225" s="40"/>
      <c r="AG1225" s="40"/>
      <c r="AH1225" s="40"/>
      <c r="AI1225" s="40"/>
      <c r="AJ1225" s="40"/>
      <c r="AK1225" s="40"/>
    </row>
    <row r="1226" spans="4:47" x14ac:dyDescent="0.3">
      <c r="D1226" s="645"/>
      <c r="E1226" s="645"/>
      <c r="F1226" s="645"/>
      <c r="G1226" s="645"/>
      <c r="H1226" s="645"/>
      <c r="I1226" s="645"/>
      <c r="J1226" s="645"/>
      <c r="K1226" s="645"/>
      <c r="L1226" s="645"/>
      <c r="M1226" s="645"/>
      <c r="N1226" s="645"/>
      <c r="X1226" s="159"/>
      <c r="AA1226" s="645"/>
      <c r="AB1226" s="645"/>
      <c r="AC1226" s="645"/>
      <c r="AD1226" s="645"/>
      <c r="AE1226" s="645"/>
      <c r="AF1226" s="645"/>
      <c r="AG1226" s="645"/>
      <c r="AH1226" s="645"/>
      <c r="AI1226" s="645"/>
      <c r="AJ1226" s="645"/>
      <c r="AK1226" s="645"/>
    </row>
    <row r="1227" spans="4:47" x14ac:dyDescent="0.3">
      <c r="E1227" s="35" t="s">
        <v>194</v>
      </c>
      <c r="F1227" s="41">
        <f>F1213+1</f>
        <v>86</v>
      </c>
      <c r="G1227" s="35" t="s">
        <v>195</v>
      </c>
      <c r="H1227" s="35"/>
      <c r="I1227" s="35"/>
      <c r="J1227" s="326" t="s">
        <v>457</v>
      </c>
      <c r="K1227" s="324"/>
      <c r="X1227" s="159"/>
      <c r="AB1227" s="35" t="s">
        <v>194</v>
      </c>
      <c r="AC1227" s="41">
        <f>AC1213+1</f>
        <v>86</v>
      </c>
      <c r="AD1227" s="35" t="s">
        <v>195</v>
      </c>
      <c r="AE1227" s="35"/>
      <c r="AF1227" s="35"/>
      <c r="AG1227" s="326" t="s">
        <v>457</v>
      </c>
      <c r="AH1227" s="324"/>
    </row>
    <row r="1228" spans="4:47" x14ac:dyDescent="0.3">
      <c r="E1228" s="35" t="s">
        <v>196</v>
      </c>
      <c r="F1228" s="267"/>
      <c r="G1228" s="43" t="str">
        <f>IF(F1228=O$4,P$4,IF(F1228=O$5,P$5,IF(F1228=O$6,P$6,IF(F1228=O$7,P$7,IF(F1228=O$8,P$8,"")))))</f>
        <v/>
      </c>
      <c r="H1228" s="43"/>
      <c r="I1228" s="43"/>
      <c r="J1228" s="326" t="s">
        <v>458</v>
      </c>
      <c r="K1228" s="324"/>
      <c r="L1228" s="44"/>
      <c r="M1228" s="44"/>
      <c r="N1228" s="44"/>
      <c r="O1228" s="113">
        <f>IF(F1228="",0,1)</f>
        <v>0</v>
      </c>
      <c r="P1228" s="113">
        <f>IF(E1231="",0,1)</f>
        <v>0</v>
      </c>
      <c r="Q1228" s="113">
        <f>IF(E1232="",0,1)</f>
        <v>0</v>
      </c>
      <c r="R1228" s="113">
        <f>IF(E1233="",0,1)</f>
        <v>0</v>
      </c>
      <c r="S1228" s="113">
        <f>IF(E1234="",0,1)</f>
        <v>0</v>
      </c>
      <c r="T1228" s="113">
        <f>IF(E1235="",0,1)</f>
        <v>0</v>
      </c>
      <c r="U1228" s="113">
        <f>IF(E1236="",0,1)</f>
        <v>0</v>
      </c>
      <c r="V1228" s="113">
        <f>IF(E1237="",0,1)</f>
        <v>0</v>
      </c>
      <c r="W1228" s="113">
        <f>IF(E1238="",0,1)</f>
        <v>0</v>
      </c>
      <c r="X1228" s="159"/>
      <c r="AB1228" s="35" t="s">
        <v>196</v>
      </c>
      <c r="AC1228" s="267"/>
      <c r="AD1228" s="43" t="str">
        <f>IF(AC1228=AL$4,AM$4,IF(AC1228=AL$5,AM$5,IF(AC1228=AL$6,AM$6,IF(AC1228=AL$7,AM$7,IF(AC1228=AL$8,AM$8,"")))))</f>
        <v/>
      </c>
      <c r="AE1228" s="43"/>
      <c r="AF1228" s="43"/>
      <c r="AG1228" s="326" t="s">
        <v>458</v>
      </c>
      <c r="AH1228" s="324"/>
      <c r="AI1228" s="44"/>
      <c r="AJ1228" s="44"/>
      <c r="AK1228" s="44"/>
      <c r="AL1228" s="113">
        <f>IF(AC1228="",0,1)</f>
        <v>0</v>
      </c>
      <c r="AM1228" s="113">
        <f>IF(AB1231="",0,1)</f>
        <v>0</v>
      </c>
      <c r="AN1228" s="113">
        <f>IF(AB1232="",0,1)</f>
        <v>0</v>
      </c>
      <c r="AO1228" s="113">
        <f>IF(AB1233="",0,1)</f>
        <v>0</v>
      </c>
      <c r="AP1228" s="113">
        <f>IF(AB1234="",0,1)</f>
        <v>0</v>
      </c>
      <c r="AQ1228" s="113">
        <f>IF(AB1235="",0,1)</f>
        <v>0</v>
      </c>
      <c r="AR1228" s="113">
        <f>IF(AB1236="",0,1)</f>
        <v>0</v>
      </c>
      <c r="AS1228" s="113">
        <f>IF(AB1237="",0,1)</f>
        <v>0</v>
      </c>
      <c r="AT1228" s="113">
        <f>IF(AB1238="",0,1)</f>
        <v>0</v>
      </c>
      <c r="AU1228" s="113">
        <f>IF(AB1238="",0,1)</f>
        <v>0</v>
      </c>
    </row>
    <row r="1229" spans="4:47" x14ac:dyDescent="0.3">
      <c r="G1229" s="82"/>
      <c r="H1229" s="82"/>
      <c r="I1229" s="82"/>
      <c r="J1229" s="82"/>
      <c r="K1229" s="82"/>
      <c r="L1229" s="82"/>
      <c r="M1229" s="82"/>
      <c r="N1229" s="82"/>
      <c r="X1229" s="159"/>
      <c r="AD1229" s="318"/>
      <c r="AE1229" s="318"/>
      <c r="AF1229" s="318"/>
      <c r="AG1229" s="318"/>
      <c r="AH1229" s="318"/>
      <c r="AI1229" s="318"/>
      <c r="AJ1229" s="318"/>
      <c r="AK1229" s="318"/>
    </row>
    <row r="1230" spans="4:47" x14ac:dyDescent="0.3">
      <c r="F1230" s="35" t="s">
        <v>197</v>
      </c>
      <c r="G1230" s="35" t="s">
        <v>198</v>
      </c>
      <c r="H1230" s="35"/>
      <c r="I1230" s="35"/>
      <c r="J1230" s="35" t="s">
        <v>199</v>
      </c>
      <c r="K1230" s="35"/>
      <c r="L1230" s="35"/>
      <c r="M1230" s="35"/>
      <c r="N1230" s="35" t="s">
        <v>200</v>
      </c>
      <c r="X1230" s="159"/>
      <c r="AC1230" s="35" t="s">
        <v>197</v>
      </c>
      <c r="AD1230" s="35" t="s">
        <v>198</v>
      </c>
      <c r="AE1230" s="35"/>
      <c r="AF1230" s="35"/>
      <c r="AG1230" s="35" t="s">
        <v>199</v>
      </c>
      <c r="AH1230" s="35"/>
      <c r="AI1230" s="35"/>
      <c r="AJ1230" s="35"/>
      <c r="AK1230" s="35" t="s">
        <v>200</v>
      </c>
    </row>
    <row r="1231" spans="4:47" ht="15" customHeight="1" x14ac:dyDescent="0.3">
      <c r="E1231" s="46" t="str">
        <f>IF(G1228="","",IF(N1231&gt;0,IF(N1231&lt;=G1228,"X",""),""))</f>
        <v/>
      </c>
      <c r="F1231" s="317" t="str">
        <f>IF($F$26="","",$F$26)</f>
        <v>Grocery Stores</v>
      </c>
      <c r="G1231" s="646"/>
      <c r="H1231" s="647"/>
      <c r="I1231" s="648"/>
      <c r="J1231" s="646"/>
      <c r="K1231" s="647"/>
      <c r="L1231" s="647"/>
      <c r="M1231" s="648"/>
      <c r="N1231" s="122"/>
      <c r="X1231" s="159"/>
      <c r="AB1231" s="46" t="str">
        <f>IF(AD1228="","",IF(AK1231&gt;0,IF(AK1231&lt;=AD1228,"X",""),""))</f>
        <v/>
      </c>
      <c r="AC1231" s="317" t="str">
        <f>IF($F$26="","",$F$26)</f>
        <v>Grocery Stores</v>
      </c>
      <c r="AD1231" s="646"/>
      <c r="AE1231" s="647"/>
      <c r="AF1231" s="648"/>
      <c r="AG1231" s="646"/>
      <c r="AH1231" s="647"/>
      <c r="AI1231" s="647"/>
      <c r="AJ1231" s="648"/>
      <c r="AK1231" s="122"/>
    </row>
    <row r="1232" spans="4:47" ht="15" customHeight="1" x14ac:dyDescent="0.3">
      <c r="E1232" s="46" t="str">
        <f>IF(G1228="","",IF(N1232&gt;0,IF(N1232&lt;=G1228,"X",""),""))</f>
        <v/>
      </c>
      <c r="F1232" s="317" t="str">
        <f>IF($F$27="","",$F$27)</f>
        <v>Education</v>
      </c>
      <c r="G1232" s="646"/>
      <c r="H1232" s="647"/>
      <c r="I1232" s="648"/>
      <c r="J1232" s="646"/>
      <c r="K1232" s="647"/>
      <c r="L1232" s="647"/>
      <c r="M1232" s="648"/>
      <c r="N1232" s="122"/>
      <c r="X1232" s="159"/>
      <c r="AB1232" s="46" t="str">
        <f>IF(AD1228="","",IF(AK1232&gt;0,IF(AK1232&lt;=AD1228,"X",""),""))</f>
        <v/>
      </c>
      <c r="AC1232" s="317" t="str">
        <f>IF($F$27="","",$F$27)</f>
        <v>Education</v>
      </c>
      <c r="AD1232" s="646"/>
      <c r="AE1232" s="647"/>
      <c r="AF1232" s="648"/>
      <c r="AG1232" s="646"/>
      <c r="AH1232" s="647"/>
      <c r="AI1232" s="647"/>
      <c r="AJ1232" s="648"/>
      <c r="AK1232" s="122"/>
    </row>
    <row r="1233" spans="4:47" ht="15" customHeight="1" x14ac:dyDescent="0.3">
      <c r="E1233" s="46" t="str">
        <f>IF(G1228="","",IF(N1233&gt;0,IF(N1233&lt;=G1228,"X",""),""))</f>
        <v/>
      </c>
      <c r="F1233" s="317" t="str">
        <f>IF($F$28="","",$F$28)</f>
        <v>Recreation</v>
      </c>
      <c r="G1233" s="646"/>
      <c r="H1233" s="647"/>
      <c r="I1233" s="648"/>
      <c r="J1233" s="646"/>
      <c r="K1233" s="647"/>
      <c r="L1233" s="647"/>
      <c r="M1233" s="648"/>
      <c r="N1233" s="122"/>
      <c r="X1233" s="159"/>
      <c r="AB1233" s="46" t="str">
        <f>IF(AD1228="","",IF(AK1233&gt;0,IF(AK1233&lt;=AD1228,"X",""),""))</f>
        <v/>
      </c>
      <c r="AC1233" s="317" t="str">
        <f>IF($F$28="","",$F$28)</f>
        <v>Recreation</v>
      </c>
      <c r="AD1233" s="646"/>
      <c r="AE1233" s="647"/>
      <c r="AF1233" s="648"/>
      <c r="AG1233" s="646"/>
      <c r="AH1233" s="647"/>
      <c r="AI1233" s="647"/>
      <c r="AJ1233" s="648"/>
      <c r="AK1233" s="122"/>
    </row>
    <row r="1234" spans="4:47" ht="15" customHeight="1" x14ac:dyDescent="0.3">
      <c r="E1234" s="46" t="str">
        <f>IF(G1228="","",IF(N1234&gt;0,IF(N1234&lt;=G1228,"X",""),""))</f>
        <v/>
      </c>
      <c r="F1234" s="317" t="str">
        <f>IF($F$29="","",$F$29)</f>
        <v>Health Services</v>
      </c>
      <c r="G1234" s="646"/>
      <c r="H1234" s="647"/>
      <c r="I1234" s="648"/>
      <c r="J1234" s="646"/>
      <c r="K1234" s="647"/>
      <c r="L1234" s="647"/>
      <c r="M1234" s="648"/>
      <c r="N1234" s="122"/>
      <c r="X1234" s="159"/>
      <c r="AB1234" s="46" t="str">
        <f>IF(AD1228="","",IF(AK1234&gt;0,IF(AK1234&lt;=AD1228,"X",""),""))</f>
        <v/>
      </c>
      <c r="AC1234" s="317" t="str">
        <f>IF($F$29="","",$F$29)</f>
        <v>Health Services</v>
      </c>
      <c r="AD1234" s="646"/>
      <c r="AE1234" s="647"/>
      <c r="AF1234" s="648"/>
      <c r="AG1234" s="646"/>
      <c r="AH1234" s="647"/>
      <c r="AI1234" s="647"/>
      <c r="AJ1234" s="648"/>
      <c r="AK1234" s="122"/>
    </row>
    <row r="1235" spans="4:47" ht="15" customHeight="1" x14ac:dyDescent="0.3">
      <c r="E1235" s="46" t="str">
        <f>IF(G1228="","",IF(N1235&gt;0,IF(N1235&lt;=G1228,"X",""),""))</f>
        <v/>
      </c>
      <c r="F1235" s="317" t="str">
        <f>IF($F$30="","",$F$30)</f>
        <v>Social Services</v>
      </c>
      <c r="G1235" s="646"/>
      <c r="H1235" s="647"/>
      <c r="I1235" s="648"/>
      <c r="J1235" s="646"/>
      <c r="K1235" s="647"/>
      <c r="L1235" s="647"/>
      <c r="M1235" s="648"/>
      <c r="N1235" s="122"/>
      <c r="X1235" s="159"/>
      <c r="AB1235" s="46" t="str">
        <f>IF(AD1228="","",IF(AK1235&gt;0,IF(AK1235&lt;=AD1228,"X",""),""))</f>
        <v/>
      </c>
      <c r="AC1235" s="317" t="str">
        <f>IF($F$30="","",$F$30)</f>
        <v>Social Services</v>
      </c>
      <c r="AD1235" s="646"/>
      <c r="AE1235" s="647"/>
      <c r="AF1235" s="648"/>
      <c r="AG1235" s="646"/>
      <c r="AH1235" s="647"/>
      <c r="AI1235" s="647"/>
      <c r="AJ1235" s="648"/>
      <c r="AK1235" s="122"/>
    </row>
    <row r="1236" spans="4:47" ht="15" customHeight="1" x14ac:dyDescent="0.3">
      <c r="E1236" s="46" t="str">
        <f>IF(G1228="","",IF(N1236&gt;0,IF(N1236&lt;=G1228,"X",""),""))</f>
        <v/>
      </c>
      <c r="F1236" s="317" t="str">
        <f>IF($F$31="","",$F$31)</f>
        <v/>
      </c>
      <c r="G1236" s="646"/>
      <c r="H1236" s="647"/>
      <c r="I1236" s="648"/>
      <c r="J1236" s="646"/>
      <c r="K1236" s="647"/>
      <c r="L1236" s="647"/>
      <c r="M1236" s="648"/>
      <c r="N1236" s="122"/>
      <c r="X1236" s="159"/>
      <c r="AB1236" s="46" t="str">
        <f>IF(AD1228="","",IF(AK1236&gt;0,IF(AK1236&lt;=AD1228,"X",""),""))</f>
        <v/>
      </c>
      <c r="AC1236" s="317" t="str">
        <f>IF($F$31="","",$F$31)</f>
        <v/>
      </c>
      <c r="AD1236" s="646"/>
      <c r="AE1236" s="647"/>
      <c r="AF1236" s="648"/>
      <c r="AG1236" s="646"/>
      <c r="AH1236" s="647"/>
      <c r="AI1236" s="647"/>
      <c r="AJ1236" s="648"/>
      <c r="AK1236" s="122"/>
    </row>
    <row r="1237" spans="4:47" ht="15" customHeight="1" x14ac:dyDescent="0.3">
      <c r="E1237" s="46" t="str">
        <f>IF(G1228="","",IF(N1237&gt;0,IF(N1237&lt;=G1228,"X",""),""))</f>
        <v/>
      </c>
      <c r="F1237" s="317" t="str">
        <f>IF($F$32="","",$F$32)</f>
        <v/>
      </c>
      <c r="G1237" s="646"/>
      <c r="H1237" s="647"/>
      <c r="I1237" s="648"/>
      <c r="J1237" s="646"/>
      <c r="K1237" s="647"/>
      <c r="L1237" s="647"/>
      <c r="M1237" s="648"/>
      <c r="N1237" s="122"/>
      <c r="X1237" s="159"/>
      <c r="AB1237" s="46" t="str">
        <f>IF(AD1228="","",IF(AK1237&gt;0,IF(AK1237&lt;=AD1228,"X",""),""))</f>
        <v/>
      </c>
      <c r="AC1237" s="317" t="str">
        <f>IF($F$32="","",$F$32)</f>
        <v/>
      </c>
      <c r="AD1237" s="646"/>
      <c r="AE1237" s="647"/>
      <c r="AF1237" s="648"/>
      <c r="AG1237" s="646"/>
      <c r="AH1237" s="647"/>
      <c r="AI1237" s="647"/>
      <c r="AJ1237" s="648"/>
      <c r="AK1237" s="122"/>
    </row>
    <row r="1238" spans="4:47" ht="15" customHeight="1" x14ac:dyDescent="0.3">
      <c r="E1238" s="46" t="str">
        <f>IF(G1228="","",IF(N1238&gt;0,IF(N1238&lt;=G1228,"X",""),""))</f>
        <v/>
      </c>
      <c r="F1238" s="317" t="str">
        <f>IF($F$33="","",$F$33)</f>
        <v/>
      </c>
      <c r="G1238" s="646"/>
      <c r="H1238" s="647"/>
      <c r="I1238" s="648"/>
      <c r="J1238" s="646"/>
      <c r="K1238" s="647"/>
      <c r="L1238" s="647"/>
      <c r="M1238" s="648"/>
      <c r="N1238" s="122"/>
      <c r="X1238" s="159"/>
      <c r="AB1238" s="46" t="str">
        <f>IF(AD1228="","",IF(AK1238&gt;0,IF(AK1238&lt;=AD1228,"X",""),""))</f>
        <v/>
      </c>
      <c r="AC1238" s="317" t="str">
        <f>IF($F$33="","",$F$33)</f>
        <v/>
      </c>
      <c r="AD1238" s="646"/>
      <c r="AE1238" s="647"/>
      <c r="AF1238" s="648"/>
      <c r="AG1238" s="646"/>
      <c r="AH1238" s="647"/>
      <c r="AI1238" s="647"/>
      <c r="AJ1238" s="648"/>
      <c r="AK1238" s="122"/>
    </row>
    <row r="1239" spans="4:47" ht="17.25" thickBot="1" x14ac:dyDescent="0.35">
      <c r="D1239" s="40"/>
      <c r="E1239" s="40"/>
      <c r="F1239" s="40"/>
      <c r="G1239" s="40"/>
      <c r="H1239" s="40"/>
      <c r="I1239" s="40"/>
      <c r="J1239" s="40"/>
      <c r="K1239" s="40"/>
      <c r="L1239" s="40"/>
      <c r="M1239" s="40"/>
      <c r="N1239" s="40"/>
      <c r="X1239" s="159"/>
      <c r="AA1239" s="40"/>
      <c r="AB1239" s="40"/>
      <c r="AC1239" s="40"/>
      <c r="AD1239" s="40"/>
      <c r="AE1239" s="40"/>
      <c r="AF1239" s="40"/>
      <c r="AG1239" s="40"/>
      <c r="AH1239" s="40"/>
      <c r="AI1239" s="40"/>
      <c r="AJ1239" s="40"/>
      <c r="AK1239" s="40"/>
    </row>
    <row r="1240" spans="4:47" x14ac:dyDescent="0.3">
      <c r="D1240" s="645"/>
      <c r="E1240" s="645"/>
      <c r="F1240" s="645"/>
      <c r="G1240" s="645"/>
      <c r="H1240" s="645"/>
      <c r="I1240" s="645"/>
      <c r="J1240" s="645"/>
      <c r="K1240" s="645"/>
      <c r="L1240" s="645"/>
      <c r="M1240" s="645"/>
      <c r="N1240" s="645"/>
      <c r="X1240" s="159"/>
      <c r="AA1240" s="645"/>
      <c r="AB1240" s="645"/>
      <c r="AC1240" s="645"/>
      <c r="AD1240" s="645"/>
      <c r="AE1240" s="645"/>
      <c r="AF1240" s="645"/>
      <c r="AG1240" s="645"/>
      <c r="AH1240" s="645"/>
      <c r="AI1240" s="645"/>
      <c r="AJ1240" s="645"/>
      <c r="AK1240" s="645"/>
    </row>
    <row r="1241" spans="4:47" x14ac:dyDescent="0.3">
      <c r="E1241" s="35" t="s">
        <v>194</v>
      </c>
      <c r="F1241" s="41">
        <f>F1227+1</f>
        <v>87</v>
      </c>
      <c r="G1241" s="35" t="s">
        <v>195</v>
      </c>
      <c r="H1241" s="35"/>
      <c r="I1241" s="35"/>
      <c r="J1241" s="326" t="s">
        <v>457</v>
      </c>
      <c r="K1241" s="324"/>
      <c r="X1241" s="159"/>
      <c r="AB1241" s="35" t="s">
        <v>194</v>
      </c>
      <c r="AC1241" s="41">
        <f>AC1227+1</f>
        <v>87</v>
      </c>
      <c r="AD1241" s="35" t="s">
        <v>195</v>
      </c>
      <c r="AE1241" s="35"/>
      <c r="AF1241" s="35"/>
      <c r="AG1241" s="326" t="s">
        <v>457</v>
      </c>
      <c r="AH1241" s="324"/>
    </row>
    <row r="1242" spans="4:47" x14ac:dyDescent="0.3">
      <c r="E1242" s="35" t="s">
        <v>196</v>
      </c>
      <c r="F1242" s="267"/>
      <c r="G1242" s="43" t="str">
        <f>IF(F1242=O$4,P$4,IF(F1242=O$5,P$5,IF(F1242=O$6,P$6,IF(F1242=O$7,P$7,IF(F1242=O$8,P$8,"")))))</f>
        <v/>
      </c>
      <c r="H1242" s="43"/>
      <c r="I1242" s="43"/>
      <c r="J1242" s="326" t="s">
        <v>458</v>
      </c>
      <c r="K1242" s="324"/>
      <c r="L1242" s="44"/>
      <c r="M1242" s="44"/>
      <c r="N1242" s="44"/>
      <c r="O1242" s="113">
        <f>IF(F1242="",0,1)</f>
        <v>0</v>
      </c>
      <c r="P1242" s="113">
        <f>IF(E1245="",0,1)</f>
        <v>0</v>
      </c>
      <c r="Q1242" s="113">
        <f>IF(E1246="",0,1)</f>
        <v>0</v>
      </c>
      <c r="R1242" s="113">
        <f>IF(E1247="",0,1)</f>
        <v>0</v>
      </c>
      <c r="S1242" s="113">
        <f>IF(E1248="",0,1)</f>
        <v>0</v>
      </c>
      <c r="T1242" s="113">
        <f>IF(E1249="",0,1)</f>
        <v>0</v>
      </c>
      <c r="U1242" s="113">
        <f>IF(E1250="",0,1)</f>
        <v>0</v>
      </c>
      <c r="V1242" s="113">
        <f>IF(E1251="",0,1)</f>
        <v>0</v>
      </c>
      <c r="W1242" s="113">
        <f>IF(E1252="",0,1)</f>
        <v>0</v>
      </c>
      <c r="X1242" s="159"/>
      <c r="AB1242" s="35" t="s">
        <v>196</v>
      </c>
      <c r="AC1242" s="267"/>
      <c r="AD1242" s="43" t="str">
        <f>IF(AC1242=AL$4,AM$4,IF(AC1242=AL$5,AM$5,IF(AC1242=AL$6,AM$6,IF(AC1242=AL$7,AM$7,IF(AC1242=AL$8,AM$8,"")))))</f>
        <v/>
      </c>
      <c r="AE1242" s="43"/>
      <c r="AF1242" s="43"/>
      <c r="AG1242" s="326" t="s">
        <v>458</v>
      </c>
      <c r="AH1242" s="324"/>
      <c r="AI1242" s="44"/>
      <c r="AJ1242" s="44"/>
      <c r="AK1242" s="44"/>
      <c r="AL1242" s="113">
        <f>IF(AC1242="",0,1)</f>
        <v>0</v>
      </c>
      <c r="AM1242" s="113">
        <f>IF(AB1245="",0,1)</f>
        <v>0</v>
      </c>
      <c r="AN1242" s="113">
        <f>IF(AB1246="",0,1)</f>
        <v>0</v>
      </c>
      <c r="AO1242" s="113">
        <f>IF(AB1247="",0,1)</f>
        <v>0</v>
      </c>
      <c r="AP1242" s="113">
        <f>IF(AB1248="",0,1)</f>
        <v>0</v>
      </c>
      <c r="AQ1242" s="113">
        <f>IF(AB1249="",0,1)</f>
        <v>0</v>
      </c>
      <c r="AR1242" s="113">
        <f>IF(AB1250="",0,1)</f>
        <v>0</v>
      </c>
      <c r="AS1242" s="113">
        <f>IF(AB1251="",0,1)</f>
        <v>0</v>
      </c>
      <c r="AT1242" s="113">
        <f>IF(AB1252="",0,1)</f>
        <v>0</v>
      </c>
      <c r="AU1242" s="113">
        <f>IF(AB1252="",0,1)</f>
        <v>0</v>
      </c>
    </row>
    <row r="1243" spans="4:47" x14ac:dyDescent="0.3">
      <c r="G1243" s="82"/>
      <c r="H1243" s="82"/>
      <c r="I1243" s="82"/>
      <c r="J1243" s="82"/>
      <c r="K1243" s="82"/>
      <c r="L1243" s="82"/>
      <c r="M1243" s="82"/>
      <c r="N1243" s="82"/>
      <c r="X1243" s="159"/>
      <c r="AD1243" s="318"/>
      <c r="AE1243" s="318"/>
      <c r="AF1243" s="318"/>
      <c r="AG1243" s="318"/>
      <c r="AH1243" s="318"/>
      <c r="AI1243" s="318"/>
      <c r="AJ1243" s="318"/>
      <c r="AK1243" s="318"/>
    </row>
    <row r="1244" spans="4:47" x14ac:dyDescent="0.3">
      <c r="F1244" s="35" t="s">
        <v>197</v>
      </c>
      <c r="G1244" s="35" t="s">
        <v>198</v>
      </c>
      <c r="H1244" s="35"/>
      <c r="I1244" s="35"/>
      <c r="J1244" s="35" t="s">
        <v>199</v>
      </c>
      <c r="K1244" s="35"/>
      <c r="L1244" s="35"/>
      <c r="M1244" s="35"/>
      <c r="N1244" s="35" t="s">
        <v>200</v>
      </c>
      <c r="X1244" s="159"/>
      <c r="AC1244" s="35" t="s">
        <v>197</v>
      </c>
      <c r="AD1244" s="35" t="s">
        <v>198</v>
      </c>
      <c r="AE1244" s="35"/>
      <c r="AF1244" s="35"/>
      <c r="AG1244" s="35" t="s">
        <v>199</v>
      </c>
      <c r="AH1244" s="35"/>
      <c r="AI1244" s="35"/>
      <c r="AJ1244" s="35"/>
      <c r="AK1244" s="35" t="s">
        <v>200</v>
      </c>
    </row>
    <row r="1245" spans="4:47" ht="15" customHeight="1" x14ac:dyDescent="0.3">
      <c r="E1245" s="46" t="str">
        <f>IF(G1242="","",IF(N1245&gt;0,IF(N1245&lt;=G1242,"X",""),""))</f>
        <v/>
      </c>
      <c r="F1245" s="317" t="str">
        <f>IF($F$26="","",$F$26)</f>
        <v>Grocery Stores</v>
      </c>
      <c r="G1245" s="646"/>
      <c r="H1245" s="647"/>
      <c r="I1245" s="648"/>
      <c r="J1245" s="646"/>
      <c r="K1245" s="647"/>
      <c r="L1245" s="647"/>
      <c r="M1245" s="648"/>
      <c r="N1245" s="122"/>
      <c r="X1245" s="159"/>
      <c r="AB1245" s="46" t="str">
        <f>IF(AD1242="","",IF(AK1245&gt;0,IF(AK1245&lt;=AD1242,"X",""),""))</f>
        <v/>
      </c>
      <c r="AC1245" s="317" t="str">
        <f>IF($F$26="","",$F$26)</f>
        <v>Grocery Stores</v>
      </c>
      <c r="AD1245" s="646"/>
      <c r="AE1245" s="647"/>
      <c r="AF1245" s="648"/>
      <c r="AG1245" s="646"/>
      <c r="AH1245" s="647"/>
      <c r="AI1245" s="647"/>
      <c r="AJ1245" s="648"/>
      <c r="AK1245" s="122"/>
    </row>
    <row r="1246" spans="4:47" ht="15" customHeight="1" x14ac:dyDescent="0.3">
      <c r="E1246" s="46" t="str">
        <f>IF(G1242="","",IF(N1246&gt;0,IF(N1246&lt;=G1242,"X",""),""))</f>
        <v/>
      </c>
      <c r="F1246" s="317" t="str">
        <f>IF($F$27="","",$F$27)</f>
        <v>Education</v>
      </c>
      <c r="G1246" s="646"/>
      <c r="H1246" s="647"/>
      <c r="I1246" s="648"/>
      <c r="J1246" s="646"/>
      <c r="K1246" s="647"/>
      <c r="L1246" s="647"/>
      <c r="M1246" s="648"/>
      <c r="N1246" s="122"/>
      <c r="X1246" s="159"/>
      <c r="AB1246" s="46" t="str">
        <f>IF(AD1242="","",IF(AK1246&gt;0,IF(AK1246&lt;=AD1242,"X",""),""))</f>
        <v/>
      </c>
      <c r="AC1246" s="317" t="str">
        <f>IF($F$27="","",$F$27)</f>
        <v>Education</v>
      </c>
      <c r="AD1246" s="646"/>
      <c r="AE1246" s="647"/>
      <c r="AF1246" s="648"/>
      <c r="AG1246" s="646"/>
      <c r="AH1246" s="647"/>
      <c r="AI1246" s="647"/>
      <c r="AJ1246" s="648"/>
      <c r="AK1246" s="122"/>
    </row>
    <row r="1247" spans="4:47" ht="15" customHeight="1" x14ac:dyDescent="0.3">
      <c r="E1247" s="46" t="str">
        <f>IF(G1242="","",IF(N1247&gt;0,IF(N1247&lt;=G1242,"X",""),""))</f>
        <v/>
      </c>
      <c r="F1247" s="317" t="str">
        <f>IF($F$28="","",$F$28)</f>
        <v>Recreation</v>
      </c>
      <c r="G1247" s="646"/>
      <c r="H1247" s="647"/>
      <c r="I1247" s="648"/>
      <c r="J1247" s="646"/>
      <c r="K1247" s="647"/>
      <c r="L1247" s="647"/>
      <c r="M1247" s="648"/>
      <c r="N1247" s="122"/>
      <c r="X1247" s="159"/>
      <c r="AB1247" s="46" t="str">
        <f>IF(AD1242="","",IF(AK1247&gt;0,IF(AK1247&lt;=AD1242,"X",""),""))</f>
        <v/>
      </c>
      <c r="AC1247" s="317" t="str">
        <f>IF($F$28="","",$F$28)</f>
        <v>Recreation</v>
      </c>
      <c r="AD1247" s="646"/>
      <c r="AE1247" s="647"/>
      <c r="AF1247" s="648"/>
      <c r="AG1247" s="646"/>
      <c r="AH1247" s="647"/>
      <c r="AI1247" s="647"/>
      <c r="AJ1247" s="648"/>
      <c r="AK1247" s="122"/>
    </row>
    <row r="1248" spans="4:47" ht="15" customHeight="1" x14ac:dyDescent="0.3">
      <c r="E1248" s="46" t="str">
        <f>IF(G1242="","",IF(N1248&gt;0,IF(N1248&lt;=G1242,"X",""),""))</f>
        <v/>
      </c>
      <c r="F1248" s="317" t="str">
        <f>IF($F$29="","",$F$29)</f>
        <v>Health Services</v>
      </c>
      <c r="G1248" s="646"/>
      <c r="H1248" s="647"/>
      <c r="I1248" s="648"/>
      <c r="J1248" s="646"/>
      <c r="K1248" s="647"/>
      <c r="L1248" s="647"/>
      <c r="M1248" s="648"/>
      <c r="N1248" s="122"/>
      <c r="X1248" s="159"/>
      <c r="AB1248" s="46" t="str">
        <f>IF(AD1242="","",IF(AK1248&gt;0,IF(AK1248&lt;=AD1242,"X",""),""))</f>
        <v/>
      </c>
      <c r="AC1248" s="317" t="str">
        <f>IF($F$29="","",$F$29)</f>
        <v>Health Services</v>
      </c>
      <c r="AD1248" s="646"/>
      <c r="AE1248" s="647"/>
      <c r="AF1248" s="648"/>
      <c r="AG1248" s="646"/>
      <c r="AH1248" s="647"/>
      <c r="AI1248" s="647"/>
      <c r="AJ1248" s="648"/>
      <c r="AK1248" s="122"/>
    </row>
    <row r="1249" spans="4:47" ht="15" customHeight="1" x14ac:dyDescent="0.3">
      <c r="E1249" s="46" t="str">
        <f>IF(G1242="","",IF(N1249&gt;0,IF(N1249&lt;=G1242,"X",""),""))</f>
        <v/>
      </c>
      <c r="F1249" s="317" t="str">
        <f>IF($F$30="","",$F$30)</f>
        <v>Social Services</v>
      </c>
      <c r="G1249" s="646"/>
      <c r="H1249" s="647"/>
      <c r="I1249" s="648"/>
      <c r="J1249" s="646"/>
      <c r="K1249" s="647"/>
      <c r="L1249" s="647"/>
      <c r="M1249" s="648"/>
      <c r="N1249" s="122"/>
      <c r="X1249" s="159"/>
      <c r="AB1249" s="46" t="str">
        <f>IF(AD1242="","",IF(AK1249&gt;0,IF(AK1249&lt;=AD1242,"X",""),""))</f>
        <v/>
      </c>
      <c r="AC1249" s="317" t="str">
        <f>IF($F$30="","",$F$30)</f>
        <v>Social Services</v>
      </c>
      <c r="AD1249" s="646"/>
      <c r="AE1249" s="647"/>
      <c r="AF1249" s="648"/>
      <c r="AG1249" s="646"/>
      <c r="AH1249" s="647"/>
      <c r="AI1249" s="647"/>
      <c r="AJ1249" s="648"/>
      <c r="AK1249" s="122"/>
    </row>
    <row r="1250" spans="4:47" ht="15" customHeight="1" x14ac:dyDescent="0.3">
      <c r="E1250" s="46" t="str">
        <f>IF(G1242="","",IF(N1250&gt;0,IF(N1250&lt;=G1242,"X",""),""))</f>
        <v/>
      </c>
      <c r="F1250" s="317" t="str">
        <f>IF($F$31="","",$F$31)</f>
        <v/>
      </c>
      <c r="G1250" s="646"/>
      <c r="H1250" s="647"/>
      <c r="I1250" s="648"/>
      <c r="J1250" s="646"/>
      <c r="K1250" s="647"/>
      <c r="L1250" s="647"/>
      <c r="M1250" s="648"/>
      <c r="N1250" s="122"/>
      <c r="X1250" s="159"/>
      <c r="AB1250" s="46" t="str">
        <f>IF(AD1242="","",IF(AK1250&gt;0,IF(AK1250&lt;=AD1242,"X",""),""))</f>
        <v/>
      </c>
      <c r="AC1250" s="317" t="str">
        <f>IF($F$31="","",$F$31)</f>
        <v/>
      </c>
      <c r="AD1250" s="646"/>
      <c r="AE1250" s="647"/>
      <c r="AF1250" s="648"/>
      <c r="AG1250" s="646"/>
      <c r="AH1250" s="647"/>
      <c r="AI1250" s="647"/>
      <c r="AJ1250" s="648"/>
      <c r="AK1250" s="122"/>
    </row>
    <row r="1251" spans="4:47" ht="15" customHeight="1" x14ac:dyDescent="0.3">
      <c r="E1251" s="46" t="str">
        <f>IF(G1242="","",IF(N1251&gt;0,IF(N1251&lt;=G1242,"X",""),""))</f>
        <v/>
      </c>
      <c r="F1251" s="317" t="str">
        <f>IF($F$32="","",$F$32)</f>
        <v/>
      </c>
      <c r="G1251" s="646"/>
      <c r="H1251" s="647"/>
      <c r="I1251" s="648"/>
      <c r="J1251" s="646"/>
      <c r="K1251" s="647"/>
      <c r="L1251" s="647"/>
      <c r="M1251" s="648"/>
      <c r="N1251" s="122"/>
      <c r="X1251" s="159"/>
      <c r="AB1251" s="46" t="str">
        <f>IF(AD1242="","",IF(AK1251&gt;0,IF(AK1251&lt;=AD1242,"X",""),""))</f>
        <v/>
      </c>
      <c r="AC1251" s="317" t="str">
        <f>IF($F$32="","",$F$32)</f>
        <v/>
      </c>
      <c r="AD1251" s="646"/>
      <c r="AE1251" s="647"/>
      <c r="AF1251" s="648"/>
      <c r="AG1251" s="646"/>
      <c r="AH1251" s="647"/>
      <c r="AI1251" s="647"/>
      <c r="AJ1251" s="648"/>
      <c r="AK1251" s="122"/>
    </row>
    <row r="1252" spans="4:47" ht="15" customHeight="1" x14ac:dyDescent="0.3">
      <c r="E1252" s="46" t="str">
        <f>IF(G1242="","",IF(N1252&gt;0,IF(N1252&lt;=G1242,"X",""),""))</f>
        <v/>
      </c>
      <c r="F1252" s="317" t="str">
        <f>IF($F$33="","",$F$33)</f>
        <v/>
      </c>
      <c r="G1252" s="646"/>
      <c r="H1252" s="647"/>
      <c r="I1252" s="648"/>
      <c r="J1252" s="646"/>
      <c r="K1252" s="647"/>
      <c r="L1252" s="647"/>
      <c r="M1252" s="648"/>
      <c r="N1252" s="122"/>
      <c r="X1252" s="159"/>
      <c r="AB1252" s="46" t="str">
        <f>IF(AD1242="","",IF(AK1252&gt;0,IF(AK1252&lt;=AD1242,"X",""),""))</f>
        <v/>
      </c>
      <c r="AC1252" s="317" t="str">
        <f>IF($F$33="","",$F$33)</f>
        <v/>
      </c>
      <c r="AD1252" s="646"/>
      <c r="AE1252" s="647"/>
      <c r="AF1252" s="648"/>
      <c r="AG1252" s="646"/>
      <c r="AH1252" s="647"/>
      <c r="AI1252" s="647"/>
      <c r="AJ1252" s="648"/>
      <c r="AK1252" s="122"/>
    </row>
    <row r="1253" spans="4:47" ht="17.25" thickBot="1" x14ac:dyDescent="0.35">
      <c r="D1253" s="40"/>
      <c r="E1253" s="40"/>
      <c r="F1253" s="40"/>
      <c r="G1253" s="40"/>
      <c r="H1253" s="40"/>
      <c r="I1253" s="40"/>
      <c r="J1253" s="40"/>
      <c r="K1253" s="40"/>
      <c r="L1253" s="40"/>
      <c r="M1253" s="40"/>
      <c r="N1253" s="40"/>
      <c r="X1253" s="159"/>
      <c r="AA1253" s="40"/>
      <c r="AB1253" s="40"/>
      <c r="AC1253" s="40"/>
      <c r="AD1253" s="40"/>
      <c r="AE1253" s="40"/>
      <c r="AF1253" s="40"/>
      <c r="AG1253" s="40"/>
      <c r="AH1253" s="40"/>
      <c r="AI1253" s="40"/>
      <c r="AJ1253" s="40"/>
      <c r="AK1253" s="40"/>
    </row>
    <row r="1254" spans="4:47" x14ac:dyDescent="0.3">
      <c r="D1254" s="645"/>
      <c r="E1254" s="645"/>
      <c r="F1254" s="645"/>
      <c r="G1254" s="645"/>
      <c r="H1254" s="645"/>
      <c r="I1254" s="645"/>
      <c r="J1254" s="645"/>
      <c r="K1254" s="645"/>
      <c r="L1254" s="645"/>
      <c r="M1254" s="645"/>
      <c r="N1254" s="645"/>
      <c r="X1254" s="159"/>
      <c r="AA1254" s="645"/>
      <c r="AB1254" s="645"/>
      <c r="AC1254" s="645"/>
      <c r="AD1254" s="645"/>
      <c r="AE1254" s="645"/>
      <c r="AF1254" s="645"/>
      <c r="AG1254" s="645"/>
      <c r="AH1254" s="645"/>
      <c r="AI1254" s="645"/>
      <c r="AJ1254" s="645"/>
      <c r="AK1254" s="645"/>
    </row>
    <row r="1255" spans="4:47" x14ac:dyDescent="0.3">
      <c r="E1255" s="35" t="s">
        <v>194</v>
      </c>
      <c r="F1255" s="41">
        <f>F1241+1</f>
        <v>88</v>
      </c>
      <c r="G1255" s="35" t="s">
        <v>195</v>
      </c>
      <c r="H1255" s="35"/>
      <c r="I1255" s="35"/>
      <c r="J1255" s="326" t="s">
        <v>457</v>
      </c>
      <c r="K1255" s="324"/>
      <c r="X1255" s="159"/>
      <c r="AB1255" s="35" t="s">
        <v>194</v>
      </c>
      <c r="AC1255" s="41">
        <f>AC1241+1</f>
        <v>88</v>
      </c>
      <c r="AD1255" s="35" t="s">
        <v>195</v>
      </c>
      <c r="AE1255" s="35"/>
      <c r="AF1255" s="35"/>
      <c r="AG1255" s="326" t="s">
        <v>457</v>
      </c>
      <c r="AH1255" s="324"/>
    </row>
    <row r="1256" spans="4:47" x14ac:dyDescent="0.3">
      <c r="E1256" s="35" t="s">
        <v>196</v>
      </c>
      <c r="F1256" s="267"/>
      <c r="G1256" s="43" t="str">
        <f>IF(F1256=O$4,P$4,IF(F1256=O$5,P$5,IF(F1256=O$6,P$6,IF(F1256=O$7,P$7,IF(F1256=O$8,P$8,"")))))</f>
        <v/>
      </c>
      <c r="H1256" s="43"/>
      <c r="I1256" s="43"/>
      <c r="J1256" s="326" t="s">
        <v>458</v>
      </c>
      <c r="K1256" s="324"/>
      <c r="L1256" s="44"/>
      <c r="M1256" s="44"/>
      <c r="N1256" s="44"/>
      <c r="O1256" s="113">
        <f>IF(F1256="",0,1)</f>
        <v>0</v>
      </c>
      <c r="P1256" s="113">
        <f>IF(E1259="",0,1)</f>
        <v>0</v>
      </c>
      <c r="Q1256" s="113">
        <f>IF(E1260="",0,1)</f>
        <v>0</v>
      </c>
      <c r="R1256" s="113">
        <f>IF(E1261="",0,1)</f>
        <v>0</v>
      </c>
      <c r="S1256" s="113">
        <f>IF(E1262="",0,1)</f>
        <v>0</v>
      </c>
      <c r="T1256" s="113">
        <f>IF(E1263="",0,1)</f>
        <v>0</v>
      </c>
      <c r="U1256" s="113">
        <f>IF(E1264="",0,1)</f>
        <v>0</v>
      </c>
      <c r="V1256" s="113">
        <f>IF(E1265="",0,1)</f>
        <v>0</v>
      </c>
      <c r="W1256" s="113">
        <f>IF(E1266="",0,1)</f>
        <v>0</v>
      </c>
      <c r="X1256" s="159"/>
      <c r="AB1256" s="35" t="s">
        <v>196</v>
      </c>
      <c r="AC1256" s="267"/>
      <c r="AD1256" s="43" t="str">
        <f>IF(AC1256=AL$4,AM$4,IF(AC1256=AL$5,AM$5,IF(AC1256=AL$6,AM$6,IF(AC1256=AL$7,AM$7,IF(AC1256=AL$8,AM$8,"")))))</f>
        <v/>
      </c>
      <c r="AE1256" s="43"/>
      <c r="AF1256" s="43"/>
      <c r="AG1256" s="326" t="s">
        <v>458</v>
      </c>
      <c r="AH1256" s="324"/>
      <c r="AI1256" s="44"/>
      <c r="AJ1256" s="44"/>
      <c r="AK1256" s="44"/>
      <c r="AL1256" s="113">
        <f>IF(AC1256="",0,1)</f>
        <v>0</v>
      </c>
      <c r="AM1256" s="113">
        <f>IF(AB1259="",0,1)</f>
        <v>0</v>
      </c>
      <c r="AN1256" s="113">
        <f>IF(AB1260="",0,1)</f>
        <v>0</v>
      </c>
      <c r="AO1256" s="113">
        <f>IF(AB1261="",0,1)</f>
        <v>0</v>
      </c>
      <c r="AP1256" s="113">
        <f>IF(AB1262="",0,1)</f>
        <v>0</v>
      </c>
      <c r="AQ1256" s="113">
        <f>IF(AB1263="",0,1)</f>
        <v>0</v>
      </c>
      <c r="AR1256" s="113">
        <f>IF(AB1264="",0,1)</f>
        <v>0</v>
      </c>
      <c r="AS1256" s="113">
        <f>IF(AB1265="",0,1)</f>
        <v>0</v>
      </c>
      <c r="AT1256" s="113">
        <f>IF(AB1266="",0,1)</f>
        <v>0</v>
      </c>
      <c r="AU1256" s="113">
        <f>IF(AB1266="",0,1)</f>
        <v>0</v>
      </c>
    </row>
    <row r="1257" spans="4:47" x14ac:dyDescent="0.3">
      <c r="G1257" s="82"/>
      <c r="H1257" s="82"/>
      <c r="I1257" s="82"/>
      <c r="J1257" s="82"/>
      <c r="K1257" s="82"/>
      <c r="L1257" s="82"/>
      <c r="M1257" s="82"/>
      <c r="N1257" s="82"/>
      <c r="X1257" s="159"/>
      <c r="AD1257" s="318"/>
      <c r="AE1257" s="318"/>
      <c r="AF1257" s="318"/>
      <c r="AG1257" s="318"/>
      <c r="AH1257" s="318"/>
      <c r="AI1257" s="318"/>
      <c r="AJ1257" s="318"/>
      <c r="AK1257" s="318"/>
    </row>
    <row r="1258" spans="4:47" x14ac:dyDescent="0.3">
      <c r="F1258" s="35" t="s">
        <v>197</v>
      </c>
      <c r="G1258" s="35" t="s">
        <v>198</v>
      </c>
      <c r="H1258" s="35"/>
      <c r="I1258" s="35"/>
      <c r="J1258" s="35" t="s">
        <v>199</v>
      </c>
      <c r="K1258" s="35"/>
      <c r="L1258" s="35"/>
      <c r="M1258" s="35"/>
      <c r="N1258" s="35" t="s">
        <v>200</v>
      </c>
      <c r="X1258" s="159"/>
      <c r="AC1258" s="35" t="s">
        <v>197</v>
      </c>
      <c r="AD1258" s="35" t="s">
        <v>198</v>
      </c>
      <c r="AE1258" s="35"/>
      <c r="AF1258" s="35"/>
      <c r="AG1258" s="35" t="s">
        <v>199</v>
      </c>
      <c r="AH1258" s="35"/>
      <c r="AI1258" s="35"/>
      <c r="AJ1258" s="35"/>
      <c r="AK1258" s="35" t="s">
        <v>200</v>
      </c>
    </row>
    <row r="1259" spans="4:47" ht="15" customHeight="1" x14ac:dyDescent="0.3">
      <c r="E1259" s="46" t="str">
        <f>IF(G1256="","",IF(N1259&gt;0,IF(N1259&lt;=G1256,"X",""),""))</f>
        <v/>
      </c>
      <c r="F1259" s="317" t="str">
        <f>IF($F$26="","",$F$26)</f>
        <v>Grocery Stores</v>
      </c>
      <c r="G1259" s="646"/>
      <c r="H1259" s="647"/>
      <c r="I1259" s="648"/>
      <c r="J1259" s="646"/>
      <c r="K1259" s="647"/>
      <c r="L1259" s="647"/>
      <c r="M1259" s="648"/>
      <c r="N1259" s="122"/>
      <c r="X1259" s="159"/>
      <c r="AB1259" s="46" t="str">
        <f>IF(AD1256="","",IF(AK1259&gt;0,IF(AK1259&lt;=AD1256,"X",""),""))</f>
        <v/>
      </c>
      <c r="AC1259" s="317" t="str">
        <f>IF($F$26="","",$F$26)</f>
        <v>Grocery Stores</v>
      </c>
      <c r="AD1259" s="646"/>
      <c r="AE1259" s="647"/>
      <c r="AF1259" s="648"/>
      <c r="AG1259" s="646"/>
      <c r="AH1259" s="647"/>
      <c r="AI1259" s="647"/>
      <c r="AJ1259" s="648"/>
      <c r="AK1259" s="122"/>
    </row>
    <row r="1260" spans="4:47" ht="15" customHeight="1" x14ac:dyDescent="0.3">
      <c r="E1260" s="46" t="str">
        <f>IF(G1256="","",IF(N1260&gt;0,IF(N1260&lt;=G1256,"X",""),""))</f>
        <v/>
      </c>
      <c r="F1260" s="317" t="str">
        <f>IF($F$27="","",$F$27)</f>
        <v>Education</v>
      </c>
      <c r="G1260" s="646"/>
      <c r="H1260" s="647"/>
      <c r="I1260" s="648"/>
      <c r="J1260" s="646"/>
      <c r="K1260" s="647"/>
      <c r="L1260" s="647"/>
      <c r="M1260" s="648"/>
      <c r="N1260" s="122"/>
      <c r="X1260" s="159"/>
      <c r="AB1260" s="46" t="str">
        <f>IF(AD1256="","",IF(AK1260&gt;0,IF(AK1260&lt;=AD1256,"X",""),""))</f>
        <v/>
      </c>
      <c r="AC1260" s="317" t="str">
        <f>IF($F$27="","",$F$27)</f>
        <v>Education</v>
      </c>
      <c r="AD1260" s="646"/>
      <c r="AE1260" s="647"/>
      <c r="AF1260" s="648"/>
      <c r="AG1260" s="646"/>
      <c r="AH1260" s="647"/>
      <c r="AI1260" s="647"/>
      <c r="AJ1260" s="648"/>
      <c r="AK1260" s="122"/>
    </row>
    <row r="1261" spans="4:47" ht="15" customHeight="1" x14ac:dyDescent="0.3">
      <c r="E1261" s="46" t="str">
        <f>IF(G1256="","",IF(N1261&gt;0,IF(N1261&lt;=G1256,"X",""),""))</f>
        <v/>
      </c>
      <c r="F1261" s="317" t="str">
        <f>IF($F$28="","",$F$28)</f>
        <v>Recreation</v>
      </c>
      <c r="G1261" s="646"/>
      <c r="H1261" s="647"/>
      <c r="I1261" s="648"/>
      <c r="J1261" s="646"/>
      <c r="K1261" s="647"/>
      <c r="L1261" s="647"/>
      <c r="M1261" s="648"/>
      <c r="N1261" s="122"/>
      <c r="X1261" s="159"/>
      <c r="AB1261" s="46" t="str">
        <f>IF(AD1256="","",IF(AK1261&gt;0,IF(AK1261&lt;=AD1256,"X",""),""))</f>
        <v/>
      </c>
      <c r="AC1261" s="317" t="str">
        <f>IF($F$28="","",$F$28)</f>
        <v>Recreation</v>
      </c>
      <c r="AD1261" s="646"/>
      <c r="AE1261" s="647"/>
      <c r="AF1261" s="648"/>
      <c r="AG1261" s="646"/>
      <c r="AH1261" s="647"/>
      <c r="AI1261" s="647"/>
      <c r="AJ1261" s="648"/>
      <c r="AK1261" s="122"/>
    </row>
    <row r="1262" spans="4:47" ht="15" customHeight="1" x14ac:dyDescent="0.3">
      <c r="E1262" s="46" t="str">
        <f>IF(G1256="","",IF(N1262&gt;0,IF(N1262&lt;=G1256,"X",""),""))</f>
        <v/>
      </c>
      <c r="F1262" s="317" t="str">
        <f>IF($F$29="","",$F$29)</f>
        <v>Health Services</v>
      </c>
      <c r="G1262" s="646"/>
      <c r="H1262" s="647"/>
      <c r="I1262" s="648"/>
      <c r="J1262" s="646"/>
      <c r="K1262" s="647"/>
      <c r="L1262" s="647"/>
      <c r="M1262" s="648"/>
      <c r="N1262" s="122"/>
      <c r="X1262" s="159"/>
      <c r="AB1262" s="46" t="str">
        <f>IF(AD1256="","",IF(AK1262&gt;0,IF(AK1262&lt;=AD1256,"X",""),""))</f>
        <v/>
      </c>
      <c r="AC1262" s="317" t="str">
        <f>IF($F$29="","",$F$29)</f>
        <v>Health Services</v>
      </c>
      <c r="AD1262" s="646"/>
      <c r="AE1262" s="647"/>
      <c r="AF1262" s="648"/>
      <c r="AG1262" s="646"/>
      <c r="AH1262" s="647"/>
      <c r="AI1262" s="647"/>
      <c r="AJ1262" s="648"/>
      <c r="AK1262" s="122"/>
    </row>
    <row r="1263" spans="4:47" ht="15" customHeight="1" x14ac:dyDescent="0.3">
      <c r="E1263" s="46" t="str">
        <f>IF(G1256="","",IF(N1263&gt;0,IF(N1263&lt;=G1256,"X",""),""))</f>
        <v/>
      </c>
      <c r="F1263" s="317" t="str">
        <f>IF($F$30="","",$F$30)</f>
        <v>Social Services</v>
      </c>
      <c r="G1263" s="646"/>
      <c r="H1263" s="647"/>
      <c r="I1263" s="648"/>
      <c r="J1263" s="646"/>
      <c r="K1263" s="647"/>
      <c r="L1263" s="647"/>
      <c r="M1263" s="648"/>
      <c r="N1263" s="122"/>
      <c r="X1263" s="159"/>
      <c r="AB1263" s="46" t="str">
        <f>IF(AD1256="","",IF(AK1263&gt;0,IF(AK1263&lt;=AD1256,"X",""),""))</f>
        <v/>
      </c>
      <c r="AC1263" s="317" t="str">
        <f>IF($F$30="","",$F$30)</f>
        <v>Social Services</v>
      </c>
      <c r="AD1263" s="646"/>
      <c r="AE1263" s="647"/>
      <c r="AF1263" s="648"/>
      <c r="AG1263" s="646"/>
      <c r="AH1263" s="647"/>
      <c r="AI1263" s="647"/>
      <c r="AJ1263" s="648"/>
      <c r="AK1263" s="122"/>
    </row>
    <row r="1264" spans="4:47" ht="15" customHeight="1" x14ac:dyDescent="0.3">
      <c r="E1264" s="46" t="str">
        <f>IF(G1256="","",IF(N1264&gt;0,IF(N1264&lt;=G1256,"X",""),""))</f>
        <v/>
      </c>
      <c r="F1264" s="317" t="str">
        <f>IF($F$31="","",$F$31)</f>
        <v/>
      </c>
      <c r="G1264" s="646"/>
      <c r="H1264" s="647"/>
      <c r="I1264" s="648"/>
      <c r="J1264" s="646"/>
      <c r="K1264" s="647"/>
      <c r="L1264" s="647"/>
      <c r="M1264" s="648"/>
      <c r="N1264" s="122"/>
      <c r="X1264" s="159"/>
      <c r="AB1264" s="46" t="str">
        <f>IF(AD1256="","",IF(AK1264&gt;0,IF(AK1264&lt;=AD1256,"X",""),""))</f>
        <v/>
      </c>
      <c r="AC1264" s="317" t="str">
        <f>IF($F$31="","",$F$31)</f>
        <v/>
      </c>
      <c r="AD1264" s="646"/>
      <c r="AE1264" s="647"/>
      <c r="AF1264" s="648"/>
      <c r="AG1264" s="646"/>
      <c r="AH1264" s="647"/>
      <c r="AI1264" s="647"/>
      <c r="AJ1264" s="648"/>
      <c r="AK1264" s="122"/>
    </row>
    <row r="1265" spans="4:47" ht="15" customHeight="1" x14ac:dyDescent="0.3">
      <c r="E1265" s="46" t="str">
        <f>IF(G1256="","",IF(N1265&gt;0,IF(N1265&lt;=G1256,"X",""),""))</f>
        <v/>
      </c>
      <c r="F1265" s="317" t="str">
        <f>IF($F$32="","",$F$32)</f>
        <v/>
      </c>
      <c r="G1265" s="646"/>
      <c r="H1265" s="647"/>
      <c r="I1265" s="648"/>
      <c r="J1265" s="646"/>
      <c r="K1265" s="647"/>
      <c r="L1265" s="647"/>
      <c r="M1265" s="648"/>
      <c r="N1265" s="122"/>
      <c r="X1265" s="159"/>
      <c r="AB1265" s="46" t="str">
        <f>IF(AD1256="","",IF(AK1265&gt;0,IF(AK1265&lt;=AD1256,"X",""),""))</f>
        <v/>
      </c>
      <c r="AC1265" s="317" t="str">
        <f>IF($F$32="","",$F$32)</f>
        <v/>
      </c>
      <c r="AD1265" s="646"/>
      <c r="AE1265" s="647"/>
      <c r="AF1265" s="648"/>
      <c r="AG1265" s="646"/>
      <c r="AH1265" s="647"/>
      <c r="AI1265" s="647"/>
      <c r="AJ1265" s="648"/>
      <c r="AK1265" s="122"/>
    </row>
    <row r="1266" spans="4:47" ht="15" customHeight="1" x14ac:dyDescent="0.3">
      <c r="E1266" s="46" t="str">
        <f>IF(G1256="","",IF(N1266&gt;0,IF(N1266&lt;=G1256,"X",""),""))</f>
        <v/>
      </c>
      <c r="F1266" s="317" t="str">
        <f>IF($F$33="","",$F$33)</f>
        <v/>
      </c>
      <c r="G1266" s="646"/>
      <c r="H1266" s="647"/>
      <c r="I1266" s="648"/>
      <c r="J1266" s="646"/>
      <c r="K1266" s="647"/>
      <c r="L1266" s="647"/>
      <c r="M1266" s="648"/>
      <c r="N1266" s="122"/>
      <c r="X1266" s="159"/>
      <c r="AB1266" s="46" t="str">
        <f>IF(AD1256="","",IF(AK1266&gt;0,IF(AK1266&lt;=AD1256,"X",""),""))</f>
        <v/>
      </c>
      <c r="AC1266" s="317" t="str">
        <f>IF($F$33="","",$F$33)</f>
        <v/>
      </c>
      <c r="AD1266" s="646"/>
      <c r="AE1266" s="647"/>
      <c r="AF1266" s="648"/>
      <c r="AG1266" s="646"/>
      <c r="AH1266" s="647"/>
      <c r="AI1266" s="647"/>
      <c r="AJ1266" s="648"/>
      <c r="AK1266" s="122"/>
    </row>
    <row r="1267" spans="4:47" ht="17.25" thickBot="1" x14ac:dyDescent="0.35">
      <c r="D1267" s="40"/>
      <c r="E1267" s="40"/>
      <c r="F1267" s="40"/>
      <c r="G1267" s="40"/>
      <c r="H1267" s="40"/>
      <c r="I1267" s="40"/>
      <c r="J1267" s="40"/>
      <c r="K1267" s="40"/>
      <c r="L1267" s="40"/>
      <c r="M1267" s="40"/>
      <c r="N1267" s="40"/>
      <c r="X1267" s="159"/>
      <c r="AA1267" s="40"/>
      <c r="AB1267" s="40"/>
      <c r="AC1267" s="40"/>
      <c r="AD1267" s="40"/>
      <c r="AE1267" s="40"/>
      <c r="AF1267" s="40"/>
      <c r="AG1267" s="40"/>
      <c r="AH1267" s="40"/>
      <c r="AI1267" s="40"/>
      <c r="AJ1267" s="40"/>
      <c r="AK1267" s="40"/>
    </row>
    <row r="1268" spans="4:47" x14ac:dyDescent="0.3">
      <c r="D1268" s="645"/>
      <c r="E1268" s="645"/>
      <c r="F1268" s="645"/>
      <c r="G1268" s="645"/>
      <c r="H1268" s="645"/>
      <c r="I1268" s="645"/>
      <c r="J1268" s="645"/>
      <c r="K1268" s="645"/>
      <c r="L1268" s="645"/>
      <c r="M1268" s="645"/>
      <c r="N1268" s="645"/>
      <c r="X1268" s="159"/>
      <c r="AA1268" s="645"/>
      <c r="AB1268" s="645"/>
      <c r="AC1268" s="645"/>
      <c r="AD1268" s="645"/>
      <c r="AE1268" s="645"/>
      <c r="AF1268" s="645"/>
      <c r="AG1268" s="645"/>
      <c r="AH1268" s="645"/>
      <c r="AI1268" s="645"/>
      <c r="AJ1268" s="645"/>
      <c r="AK1268" s="645"/>
    </row>
    <row r="1269" spans="4:47" x14ac:dyDescent="0.3">
      <c r="E1269" s="35" t="s">
        <v>194</v>
      </c>
      <c r="F1269" s="41">
        <f>F1255+1</f>
        <v>89</v>
      </c>
      <c r="G1269" s="35" t="s">
        <v>195</v>
      </c>
      <c r="H1269" s="35"/>
      <c r="I1269" s="35"/>
      <c r="J1269" s="326" t="s">
        <v>457</v>
      </c>
      <c r="K1269" s="324"/>
      <c r="X1269" s="159"/>
      <c r="AB1269" s="35" t="s">
        <v>194</v>
      </c>
      <c r="AC1269" s="41">
        <f>AC1255+1</f>
        <v>89</v>
      </c>
      <c r="AD1269" s="35" t="s">
        <v>195</v>
      </c>
      <c r="AE1269" s="35"/>
      <c r="AF1269" s="35"/>
      <c r="AG1269" s="326" t="s">
        <v>457</v>
      </c>
      <c r="AH1269" s="324"/>
    </row>
    <row r="1270" spans="4:47" x14ac:dyDescent="0.3">
      <c r="E1270" s="35" t="s">
        <v>196</v>
      </c>
      <c r="F1270" s="267"/>
      <c r="G1270" s="43" t="str">
        <f>IF(F1270=O$4,P$4,IF(F1270=O$5,P$5,IF(F1270=O$6,P$6,IF(F1270=O$7,P$7,IF(F1270=O$8,P$8,"")))))</f>
        <v/>
      </c>
      <c r="H1270" s="43"/>
      <c r="I1270" s="43"/>
      <c r="J1270" s="326" t="s">
        <v>458</v>
      </c>
      <c r="K1270" s="324"/>
      <c r="L1270" s="44"/>
      <c r="M1270" s="44"/>
      <c r="N1270" s="44"/>
      <c r="O1270" s="113">
        <f>IF(F1270="",0,1)</f>
        <v>0</v>
      </c>
      <c r="P1270" s="113">
        <f>IF(E1273="",0,1)</f>
        <v>0</v>
      </c>
      <c r="Q1270" s="113">
        <f>IF(E1274="",0,1)</f>
        <v>0</v>
      </c>
      <c r="R1270" s="113">
        <f>IF(E1275="",0,1)</f>
        <v>0</v>
      </c>
      <c r="S1270" s="113">
        <f>IF(E1276="",0,1)</f>
        <v>0</v>
      </c>
      <c r="T1270" s="113">
        <f>IF(E1277="",0,1)</f>
        <v>0</v>
      </c>
      <c r="U1270" s="113">
        <f>IF(E1278="",0,1)</f>
        <v>0</v>
      </c>
      <c r="V1270" s="113">
        <f>IF(E1279="",0,1)</f>
        <v>0</v>
      </c>
      <c r="W1270" s="113">
        <f>IF(E1280="",0,1)</f>
        <v>0</v>
      </c>
      <c r="X1270" s="159"/>
      <c r="AB1270" s="35" t="s">
        <v>196</v>
      </c>
      <c r="AC1270" s="267"/>
      <c r="AD1270" s="43" t="str">
        <f>IF(AC1270=AL$4,AM$4,IF(AC1270=AL$5,AM$5,IF(AC1270=AL$6,AM$6,IF(AC1270=AL$7,AM$7,IF(AC1270=AL$8,AM$8,"")))))</f>
        <v/>
      </c>
      <c r="AE1270" s="43"/>
      <c r="AF1270" s="43"/>
      <c r="AG1270" s="326" t="s">
        <v>458</v>
      </c>
      <c r="AH1270" s="324"/>
      <c r="AI1270" s="44"/>
      <c r="AJ1270" s="44"/>
      <c r="AK1270" s="44"/>
      <c r="AL1270" s="113">
        <f>IF(AC1270="",0,1)</f>
        <v>0</v>
      </c>
      <c r="AM1270" s="113">
        <f>IF(AB1273="",0,1)</f>
        <v>0</v>
      </c>
      <c r="AN1270" s="113">
        <f>IF(AB1274="",0,1)</f>
        <v>0</v>
      </c>
      <c r="AO1270" s="113">
        <f>IF(AB1275="",0,1)</f>
        <v>0</v>
      </c>
      <c r="AP1270" s="113">
        <f>IF(AB1276="",0,1)</f>
        <v>0</v>
      </c>
      <c r="AQ1270" s="113">
        <f>IF(AB1277="",0,1)</f>
        <v>0</v>
      </c>
      <c r="AR1270" s="113">
        <f>IF(AB1278="",0,1)</f>
        <v>0</v>
      </c>
      <c r="AS1270" s="113">
        <f>IF(AB1279="",0,1)</f>
        <v>0</v>
      </c>
      <c r="AT1270" s="113">
        <f>IF(AB1280="",0,1)</f>
        <v>0</v>
      </c>
      <c r="AU1270" s="113">
        <f>IF(AB1280="",0,1)</f>
        <v>0</v>
      </c>
    </row>
    <row r="1271" spans="4:47" x14ac:dyDescent="0.3">
      <c r="G1271" s="82"/>
      <c r="H1271" s="82"/>
      <c r="I1271" s="82"/>
      <c r="J1271" s="82"/>
      <c r="K1271" s="82"/>
      <c r="L1271" s="82"/>
      <c r="M1271" s="82"/>
      <c r="N1271" s="82"/>
      <c r="X1271" s="159"/>
      <c r="AD1271" s="318"/>
      <c r="AE1271" s="318"/>
      <c r="AF1271" s="318"/>
      <c r="AG1271" s="318"/>
      <c r="AH1271" s="318"/>
      <c r="AI1271" s="318"/>
      <c r="AJ1271" s="318"/>
      <c r="AK1271" s="318"/>
    </row>
    <row r="1272" spans="4:47" x14ac:dyDescent="0.3">
      <c r="F1272" s="35" t="s">
        <v>197</v>
      </c>
      <c r="G1272" s="35" t="s">
        <v>198</v>
      </c>
      <c r="H1272" s="35"/>
      <c r="I1272" s="35"/>
      <c r="J1272" s="35" t="s">
        <v>199</v>
      </c>
      <c r="K1272" s="35"/>
      <c r="L1272" s="35"/>
      <c r="M1272" s="35"/>
      <c r="N1272" s="35" t="s">
        <v>200</v>
      </c>
      <c r="X1272" s="159"/>
      <c r="AC1272" s="35" t="s">
        <v>197</v>
      </c>
      <c r="AD1272" s="35" t="s">
        <v>198</v>
      </c>
      <c r="AE1272" s="35"/>
      <c r="AF1272" s="35"/>
      <c r="AG1272" s="35" t="s">
        <v>199</v>
      </c>
      <c r="AH1272" s="35"/>
      <c r="AI1272" s="35"/>
      <c r="AJ1272" s="35"/>
      <c r="AK1272" s="35" t="s">
        <v>200</v>
      </c>
    </row>
    <row r="1273" spans="4:47" ht="15" customHeight="1" x14ac:dyDescent="0.3">
      <c r="E1273" s="46" t="str">
        <f>IF(G1270="","",IF(N1273&gt;0,IF(N1273&lt;=G1270,"X",""),""))</f>
        <v/>
      </c>
      <c r="F1273" s="317" t="str">
        <f>IF($F$26="","",$F$26)</f>
        <v>Grocery Stores</v>
      </c>
      <c r="G1273" s="646"/>
      <c r="H1273" s="647"/>
      <c r="I1273" s="648"/>
      <c r="J1273" s="646"/>
      <c r="K1273" s="647"/>
      <c r="L1273" s="647"/>
      <c r="M1273" s="648"/>
      <c r="N1273" s="122"/>
      <c r="X1273" s="159"/>
      <c r="AB1273" s="46" t="str">
        <f>IF(AD1270="","",IF(AK1273&gt;0,IF(AK1273&lt;=AD1270,"X",""),""))</f>
        <v/>
      </c>
      <c r="AC1273" s="317" t="str">
        <f>IF($F$26="","",$F$26)</f>
        <v>Grocery Stores</v>
      </c>
      <c r="AD1273" s="646"/>
      <c r="AE1273" s="647"/>
      <c r="AF1273" s="648"/>
      <c r="AG1273" s="646"/>
      <c r="AH1273" s="647"/>
      <c r="AI1273" s="647"/>
      <c r="AJ1273" s="648"/>
      <c r="AK1273" s="122"/>
    </row>
    <row r="1274" spans="4:47" ht="15" customHeight="1" x14ac:dyDescent="0.3">
      <c r="E1274" s="46" t="str">
        <f>IF(G1270="","",IF(N1274&gt;0,IF(N1274&lt;=G1270,"X",""),""))</f>
        <v/>
      </c>
      <c r="F1274" s="317" t="str">
        <f>IF($F$27="","",$F$27)</f>
        <v>Education</v>
      </c>
      <c r="G1274" s="646"/>
      <c r="H1274" s="647"/>
      <c r="I1274" s="648"/>
      <c r="J1274" s="646"/>
      <c r="K1274" s="647"/>
      <c r="L1274" s="647"/>
      <c r="M1274" s="648"/>
      <c r="N1274" s="122"/>
      <c r="X1274" s="159"/>
      <c r="AB1274" s="46" t="str">
        <f>IF(AD1270="","",IF(AK1274&gt;0,IF(AK1274&lt;=AD1270,"X",""),""))</f>
        <v/>
      </c>
      <c r="AC1274" s="317" t="str">
        <f>IF($F$27="","",$F$27)</f>
        <v>Education</v>
      </c>
      <c r="AD1274" s="646"/>
      <c r="AE1274" s="647"/>
      <c r="AF1274" s="648"/>
      <c r="AG1274" s="646"/>
      <c r="AH1274" s="647"/>
      <c r="AI1274" s="647"/>
      <c r="AJ1274" s="648"/>
      <c r="AK1274" s="122"/>
    </row>
    <row r="1275" spans="4:47" ht="15" customHeight="1" x14ac:dyDescent="0.3">
      <c r="E1275" s="46" t="str">
        <f>IF(G1270="","",IF(N1275&gt;0,IF(N1275&lt;=G1270,"X",""),""))</f>
        <v/>
      </c>
      <c r="F1275" s="317" t="str">
        <f>IF($F$28="","",$F$28)</f>
        <v>Recreation</v>
      </c>
      <c r="G1275" s="646"/>
      <c r="H1275" s="647"/>
      <c r="I1275" s="648"/>
      <c r="J1275" s="646"/>
      <c r="K1275" s="647"/>
      <c r="L1275" s="647"/>
      <c r="M1275" s="648"/>
      <c r="N1275" s="122"/>
      <c r="X1275" s="159"/>
      <c r="AB1275" s="46" t="str">
        <f>IF(AD1270="","",IF(AK1275&gt;0,IF(AK1275&lt;=AD1270,"X",""),""))</f>
        <v/>
      </c>
      <c r="AC1275" s="317" t="str">
        <f>IF($F$28="","",$F$28)</f>
        <v>Recreation</v>
      </c>
      <c r="AD1275" s="646"/>
      <c r="AE1275" s="647"/>
      <c r="AF1275" s="648"/>
      <c r="AG1275" s="646"/>
      <c r="AH1275" s="647"/>
      <c r="AI1275" s="647"/>
      <c r="AJ1275" s="648"/>
      <c r="AK1275" s="122"/>
    </row>
    <row r="1276" spans="4:47" ht="15" customHeight="1" x14ac:dyDescent="0.3">
      <c r="E1276" s="46" t="str">
        <f>IF(G1270="","",IF(N1276&gt;0,IF(N1276&lt;=G1270,"X",""),""))</f>
        <v/>
      </c>
      <c r="F1276" s="317" t="str">
        <f>IF($F$29="","",$F$29)</f>
        <v>Health Services</v>
      </c>
      <c r="G1276" s="646"/>
      <c r="H1276" s="647"/>
      <c r="I1276" s="648"/>
      <c r="J1276" s="646"/>
      <c r="K1276" s="647"/>
      <c r="L1276" s="647"/>
      <c r="M1276" s="648"/>
      <c r="N1276" s="122"/>
      <c r="X1276" s="159"/>
      <c r="AB1276" s="46" t="str">
        <f>IF(AD1270="","",IF(AK1276&gt;0,IF(AK1276&lt;=AD1270,"X",""),""))</f>
        <v/>
      </c>
      <c r="AC1276" s="317" t="str">
        <f>IF($F$29="","",$F$29)</f>
        <v>Health Services</v>
      </c>
      <c r="AD1276" s="646"/>
      <c r="AE1276" s="647"/>
      <c r="AF1276" s="648"/>
      <c r="AG1276" s="646"/>
      <c r="AH1276" s="647"/>
      <c r="AI1276" s="647"/>
      <c r="AJ1276" s="648"/>
      <c r="AK1276" s="122"/>
    </row>
    <row r="1277" spans="4:47" ht="15" customHeight="1" x14ac:dyDescent="0.3">
      <c r="E1277" s="46" t="str">
        <f>IF(G1270="","",IF(N1277&gt;0,IF(N1277&lt;=G1270,"X",""),""))</f>
        <v/>
      </c>
      <c r="F1277" s="317" t="str">
        <f>IF($F$30="","",$F$30)</f>
        <v>Social Services</v>
      </c>
      <c r="G1277" s="646"/>
      <c r="H1277" s="647"/>
      <c r="I1277" s="648"/>
      <c r="J1277" s="646"/>
      <c r="K1277" s="647"/>
      <c r="L1277" s="647"/>
      <c r="M1277" s="648"/>
      <c r="N1277" s="122"/>
      <c r="X1277" s="159"/>
      <c r="AB1277" s="46" t="str">
        <f>IF(AD1270="","",IF(AK1277&gt;0,IF(AK1277&lt;=AD1270,"X",""),""))</f>
        <v/>
      </c>
      <c r="AC1277" s="317" t="str">
        <f>IF($F$30="","",$F$30)</f>
        <v>Social Services</v>
      </c>
      <c r="AD1277" s="646"/>
      <c r="AE1277" s="647"/>
      <c r="AF1277" s="648"/>
      <c r="AG1277" s="646"/>
      <c r="AH1277" s="647"/>
      <c r="AI1277" s="647"/>
      <c r="AJ1277" s="648"/>
      <c r="AK1277" s="122"/>
    </row>
    <row r="1278" spans="4:47" ht="15" customHeight="1" x14ac:dyDescent="0.3">
      <c r="E1278" s="46" t="str">
        <f>IF(G1270="","",IF(N1278&gt;0,IF(N1278&lt;=G1270,"X",""),""))</f>
        <v/>
      </c>
      <c r="F1278" s="317" t="str">
        <f>IF($F$31="","",$F$31)</f>
        <v/>
      </c>
      <c r="G1278" s="646"/>
      <c r="H1278" s="647"/>
      <c r="I1278" s="648"/>
      <c r="J1278" s="646"/>
      <c r="K1278" s="647"/>
      <c r="L1278" s="647"/>
      <c r="M1278" s="648"/>
      <c r="N1278" s="122"/>
      <c r="X1278" s="159"/>
      <c r="AB1278" s="46" t="str">
        <f>IF(AD1270="","",IF(AK1278&gt;0,IF(AK1278&lt;=AD1270,"X",""),""))</f>
        <v/>
      </c>
      <c r="AC1278" s="317" t="str">
        <f>IF($F$31="","",$F$31)</f>
        <v/>
      </c>
      <c r="AD1278" s="646"/>
      <c r="AE1278" s="647"/>
      <c r="AF1278" s="648"/>
      <c r="AG1278" s="646"/>
      <c r="AH1278" s="647"/>
      <c r="AI1278" s="647"/>
      <c r="AJ1278" s="648"/>
      <c r="AK1278" s="122"/>
    </row>
    <row r="1279" spans="4:47" ht="15" customHeight="1" x14ac:dyDescent="0.3">
      <c r="E1279" s="46" t="str">
        <f>IF(G1270="","",IF(N1279&gt;0,IF(N1279&lt;=G1270,"X",""),""))</f>
        <v/>
      </c>
      <c r="F1279" s="317" t="str">
        <f>IF($F$32="","",$F$32)</f>
        <v/>
      </c>
      <c r="G1279" s="646"/>
      <c r="H1279" s="647"/>
      <c r="I1279" s="648"/>
      <c r="J1279" s="646"/>
      <c r="K1279" s="647"/>
      <c r="L1279" s="647"/>
      <c r="M1279" s="648"/>
      <c r="N1279" s="122"/>
      <c r="X1279" s="159"/>
      <c r="AB1279" s="46" t="str">
        <f>IF(AD1270="","",IF(AK1279&gt;0,IF(AK1279&lt;=AD1270,"X",""),""))</f>
        <v/>
      </c>
      <c r="AC1279" s="317" t="str">
        <f>IF($F$32="","",$F$32)</f>
        <v/>
      </c>
      <c r="AD1279" s="646"/>
      <c r="AE1279" s="647"/>
      <c r="AF1279" s="648"/>
      <c r="AG1279" s="646"/>
      <c r="AH1279" s="647"/>
      <c r="AI1279" s="647"/>
      <c r="AJ1279" s="648"/>
      <c r="AK1279" s="122"/>
    </row>
    <row r="1280" spans="4:47" ht="15" customHeight="1" x14ac:dyDescent="0.3">
      <c r="E1280" s="46" t="str">
        <f>IF(G1270="","",IF(N1280&gt;0,IF(N1280&lt;=G1270,"X",""),""))</f>
        <v/>
      </c>
      <c r="F1280" s="317" t="str">
        <f>IF($F$33="","",$F$33)</f>
        <v/>
      </c>
      <c r="G1280" s="646"/>
      <c r="H1280" s="647"/>
      <c r="I1280" s="648"/>
      <c r="J1280" s="646"/>
      <c r="K1280" s="647"/>
      <c r="L1280" s="647"/>
      <c r="M1280" s="648"/>
      <c r="N1280" s="122"/>
      <c r="X1280" s="159"/>
      <c r="AB1280" s="46" t="str">
        <f>IF(AD1270="","",IF(AK1280&gt;0,IF(AK1280&lt;=AD1270,"X",""),""))</f>
        <v/>
      </c>
      <c r="AC1280" s="317" t="str">
        <f>IF($F$33="","",$F$33)</f>
        <v/>
      </c>
      <c r="AD1280" s="646"/>
      <c r="AE1280" s="647"/>
      <c r="AF1280" s="648"/>
      <c r="AG1280" s="646"/>
      <c r="AH1280" s="647"/>
      <c r="AI1280" s="647"/>
      <c r="AJ1280" s="648"/>
      <c r="AK1280" s="122"/>
    </row>
    <row r="1281" spans="4:47" ht="17.25" thickBot="1" x14ac:dyDescent="0.35">
      <c r="D1281" s="40"/>
      <c r="E1281" s="40"/>
      <c r="F1281" s="40"/>
      <c r="G1281" s="40"/>
      <c r="H1281" s="40"/>
      <c r="I1281" s="40"/>
      <c r="J1281" s="40"/>
      <c r="K1281" s="40"/>
      <c r="L1281" s="40"/>
      <c r="M1281" s="40"/>
      <c r="N1281" s="40"/>
      <c r="X1281" s="159"/>
      <c r="AA1281" s="40"/>
      <c r="AB1281" s="40"/>
      <c r="AC1281" s="40"/>
      <c r="AD1281" s="40"/>
      <c r="AE1281" s="40"/>
      <c r="AF1281" s="40"/>
      <c r="AG1281" s="40"/>
      <c r="AH1281" s="40"/>
      <c r="AI1281" s="40"/>
      <c r="AJ1281" s="40"/>
      <c r="AK1281" s="40"/>
    </row>
    <row r="1282" spans="4:47" x14ac:dyDescent="0.3">
      <c r="D1282" s="645"/>
      <c r="E1282" s="645"/>
      <c r="F1282" s="645"/>
      <c r="G1282" s="645"/>
      <c r="H1282" s="645"/>
      <c r="I1282" s="645"/>
      <c r="J1282" s="645"/>
      <c r="K1282" s="645"/>
      <c r="L1282" s="645"/>
      <c r="M1282" s="645"/>
      <c r="N1282" s="645"/>
      <c r="X1282" s="159"/>
      <c r="AA1282" s="645"/>
      <c r="AB1282" s="645"/>
      <c r="AC1282" s="645"/>
      <c r="AD1282" s="645"/>
      <c r="AE1282" s="645"/>
      <c r="AF1282" s="645"/>
      <c r="AG1282" s="645"/>
      <c r="AH1282" s="645"/>
      <c r="AI1282" s="645"/>
      <c r="AJ1282" s="645"/>
      <c r="AK1282" s="645"/>
    </row>
    <row r="1283" spans="4:47" x14ac:dyDescent="0.3">
      <c r="E1283" s="35" t="s">
        <v>194</v>
      </c>
      <c r="F1283" s="41">
        <f>F1269+1</f>
        <v>90</v>
      </c>
      <c r="G1283" s="35" t="s">
        <v>195</v>
      </c>
      <c r="H1283" s="35"/>
      <c r="I1283" s="35"/>
      <c r="J1283" s="326" t="s">
        <v>457</v>
      </c>
      <c r="K1283" s="324"/>
      <c r="X1283" s="159"/>
      <c r="AB1283" s="35" t="s">
        <v>194</v>
      </c>
      <c r="AC1283" s="41">
        <f>AC1269+1</f>
        <v>90</v>
      </c>
      <c r="AD1283" s="35" t="s">
        <v>195</v>
      </c>
      <c r="AE1283" s="35"/>
      <c r="AF1283" s="35"/>
      <c r="AG1283" s="326" t="s">
        <v>457</v>
      </c>
      <c r="AH1283" s="324"/>
    </row>
    <row r="1284" spans="4:47" x14ac:dyDescent="0.3">
      <c r="E1284" s="35" t="s">
        <v>196</v>
      </c>
      <c r="F1284" s="267"/>
      <c r="G1284" s="43" t="str">
        <f>IF(F1284=O$4,P$4,IF(F1284=O$5,P$5,IF(F1284=O$6,P$6,IF(F1284=O$7,P$7,IF(F1284=O$8,P$8,"")))))</f>
        <v/>
      </c>
      <c r="H1284" s="43"/>
      <c r="I1284" s="43"/>
      <c r="J1284" s="326" t="s">
        <v>458</v>
      </c>
      <c r="K1284" s="324"/>
      <c r="L1284" s="44"/>
      <c r="M1284" s="44"/>
      <c r="N1284" s="44"/>
      <c r="O1284" s="113">
        <f>IF(F1284="",0,1)</f>
        <v>0</v>
      </c>
      <c r="P1284" s="113">
        <f>IF(E1287="",0,1)</f>
        <v>0</v>
      </c>
      <c r="Q1284" s="113">
        <f>IF(E1288="",0,1)</f>
        <v>0</v>
      </c>
      <c r="R1284" s="113">
        <f>IF(E1289="",0,1)</f>
        <v>0</v>
      </c>
      <c r="S1284" s="113">
        <f>IF(E1290="",0,1)</f>
        <v>0</v>
      </c>
      <c r="T1284" s="113">
        <f>IF(E1291="",0,1)</f>
        <v>0</v>
      </c>
      <c r="U1284" s="113">
        <f>IF(E1292="",0,1)</f>
        <v>0</v>
      </c>
      <c r="V1284" s="113">
        <f>IF(E1293="",0,1)</f>
        <v>0</v>
      </c>
      <c r="W1284" s="113">
        <f>IF(E1294="",0,1)</f>
        <v>0</v>
      </c>
      <c r="X1284" s="159"/>
      <c r="AB1284" s="35" t="s">
        <v>196</v>
      </c>
      <c r="AC1284" s="267"/>
      <c r="AD1284" s="43" t="str">
        <f>IF(AC1284=AL$4,AM$4,IF(AC1284=AL$5,AM$5,IF(AC1284=AL$6,AM$6,IF(AC1284=AL$7,AM$7,IF(AC1284=AL$8,AM$8,"")))))</f>
        <v/>
      </c>
      <c r="AE1284" s="43"/>
      <c r="AF1284" s="43"/>
      <c r="AG1284" s="326" t="s">
        <v>458</v>
      </c>
      <c r="AH1284" s="324"/>
      <c r="AI1284" s="44"/>
      <c r="AJ1284" s="44"/>
      <c r="AK1284" s="44"/>
      <c r="AL1284" s="113">
        <f>IF(AC1284="",0,1)</f>
        <v>0</v>
      </c>
      <c r="AM1284" s="113">
        <f>IF(AB1287="",0,1)</f>
        <v>0</v>
      </c>
      <c r="AN1284" s="113">
        <f>IF(AB1288="",0,1)</f>
        <v>0</v>
      </c>
      <c r="AO1284" s="113">
        <f>IF(AB1289="",0,1)</f>
        <v>0</v>
      </c>
      <c r="AP1284" s="113">
        <f>IF(AB1290="",0,1)</f>
        <v>0</v>
      </c>
      <c r="AQ1284" s="113">
        <f>IF(AB1291="",0,1)</f>
        <v>0</v>
      </c>
      <c r="AR1284" s="113">
        <f>IF(AB1292="",0,1)</f>
        <v>0</v>
      </c>
      <c r="AS1284" s="113">
        <f>IF(AB1293="",0,1)</f>
        <v>0</v>
      </c>
      <c r="AT1284" s="113">
        <f>IF(AB1294="",0,1)</f>
        <v>0</v>
      </c>
      <c r="AU1284" s="113">
        <f>IF(AB1294="",0,1)</f>
        <v>0</v>
      </c>
    </row>
    <row r="1285" spans="4:47" x14ac:dyDescent="0.3">
      <c r="G1285" s="82"/>
      <c r="H1285" s="82"/>
      <c r="I1285" s="82"/>
      <c r="J1285" s="82"/>
      <c r="K1285" s="82"/>
      <c r="L1285" s="82"/>
      <c r="M1285" s="82"/>
      <c r="N1285" s="82"/>
      <c r="X1285" s="159"/>
      <c r="AD1285" s="318"/>
      <c r="AE1285" s="318"/>
      <c r="AF1285" s="318"/>
      <c r="AG1285" s="318"/>
      <c r="AH1285" s="318"/>
      <c r="AI1285" s="318"/>
      <c r="AJ1285" s="318"/>
      <c r="AK1285" s="318"/>
    </row>
    <row r="1286" spans="4:47" x14ac:dyDescent="0.3">
      <c r="F1286" s="35" t="s">
        <v>197</v>
      </c>
      <c r="G1286" s="35" t="s">
        <v>198</v>
      </c>
      <c r="H1286" s="35"/>
      <c r="I1286" s="35"/>
      <c r="J1286" s="35" t="s">
        <v>199</v>
      </c>
      <c r="K1286" s="35"/>
      <c r="L1286" s="35"/>
      <c r="M1286" s="35"/>
      <c r="N1286" s="35" t="s">
        <v>200</v>
      </c>
      <c r="X1286" s="159"/>
      <c r="AC1286" s="35" t="s">
        <v>197</v>
      </c>
      <c r="AD1286" s="35" t="s">
        <v>198</v>
      </c>
      <c r="AE1286" s="35"/>
      <c r="AF1286" s="35"/>
      <c r="AG1286" s="35" t="s">
        <v>199</v>
      </c>
      <c r="AH1286" s="35"/>
      <c r="AI1286" s="35"/>
      <c r="AJ1286" s="35"/>
      <c r="AK1286" s="35" t="s">
        <v>200</v>
      </c>
    </row>
    <row r="1287" spans="4:47" ht="15" customHeight="1" x14ac:dyDescent="0.3">
      <c r="E1287" s="46" t="str">
        <f>IF(G1284="","",IF(N1287&gt;0,IF(N1287&lt;=G1284,"X",""),""))</f>
        <v/>
      </c>
      <c r="F1287" s="317" t="str">
        <f>IF($F$26="","",$F$26)</f>
        <v>Grocery Stores</v>
      </c>
      <c r="G1287" s="646"/>
      <c r="H1287" s="647"/>
      <c r="I1287" s="648"/>
      <c r="J1287" s="646"/>
      <c r="K1287" s="647"/>
      <c r="L1287" s="647"/>
      <c r="M1287" s="648"/>
      <c r="N1287" s="122"/>
      <c r="X1287" s="159"/>
      <c r="AB1287" s="46" t="str">
        <f>IF(AD1284="","",IF(AK1287&gt;0,IF(AK1287&lt;=AD1284,"X",""),""))</f>
        <v/>
      </c>
      <c r="AC1287" s="317" t="str">
        <f>IF($F$26="","",$F$26)</f>
        <v>Grocery Stores</v>
      </c>
      <c r="AD1287" s="646"/>
      <c r="AE1287" s="647"/>
      <c r="AF1287" s="648"/>
      <c r="AG1287" s="646"/>
      <c r="AH1287" s="647"/>
      <c r="AI1287" s="647"/>
      <c r="AJ1287" s="648"/>
      <c r="AK1287" s="122"/>
    </row>
    <row r="1288" spans="4:47" ht="15" customHeight="1" x14ac:dyDescent="0.3">
      <c r="E1288" s="46" t="str">
        <f>IF(G1284="","",IF(N1288&gt;0,IF(N1288&lt;=G1284,"X",""),""))</f>
        <v/>
      </c>
      <c r="F1288" s="317" t="str">
        <f>IF($F$27="","",$F$27)</f>
        <v>Education</v>
      </c>
      <c r="G1288" s="646"/>
      <c r="H1288" s="647"/>
      <c r="I1288" s="648"/>
      <c r="J1288" s="646"/>
      <c r="K1288" s="647"/>
      <c r="L1288" s="647"/>
      <c r="M1288" s="648"/>
      <c r="N1288" s="122"/>
      <c r="X1288" s="159"/>
      <c r="AB1288" s="46" t="str">
        <f>IF(AD1284="","",IF(AK1288&gt;0,IF(AK1288&lt;=AD1284,"X",""),""))</f>
        <v/>
      </c>
      <c r="AC1288" s="317" t="str">
        <f>IF($F$27="","",$F$27)</f>
        <v>Education</v>
      </c>
      <c r="AD1288" s="646"/>
      <c r="AE1288" s="647"/>
      <c r="AF1288" s="648"/>
      <c r="AG1288" s="646"/>
      <c r="AH1288" s="647"/>
      <c r="AI1288" s="647"/>
      <c r="AJ1288" s="648"/>
      <c r="AK1288" s="122"/>
    </row>
    <row r="1289" spans="4:47" ht="15" customHeight="1" x14ac:dyDescent="0.3">
      <c r="E1289" s="46" t="str">
        <f>IF(G1284="","",IF(N1289&gt;0,IF(N1289&lt;=G1284,"X",""),""))</f>
        <v/>
      </c>
      <c r="F1289" s="317" t="str">
        <f>IF($F$28="","",$F$28)</f>
        <v>Recreation</v>
      </c>
      <c r="G1289" s="646"/>
      <c r="H1289" s="647"/>
      <c r="I1289" s="648"/>
      <c r="J1289" s="646"/>
      <c r="K1289" s="647"/>
      <c r="L1289" s="647"/>
      <c r="M1289" s="648"/>
      <c r="N1289" s="122"/>
      <c r="X1289" s="159"/>
      <c r="AB1289" s="46" t="str">
        <f>IF(AD1284="","",IF(AK1289&gt;0,IF(AK1289&lt;=AD1284,"X",""),""))</f>
        <v/>
      </c>
      <c r="AC1289" s="317" t="str">
        <f>IF($F$28="","",$F$28)</f>
        <v>Recreation</v>
      </c>
      <c r="AD1289" s="646"/>
      <c r="AE1289" s="647"/>
      <c r="AF1289" s="648"/>
      <c r="AG1289" s="646"/>
      <c r="AH1289" s="647"/>
      <c r="AI1289" s="647"/>
      <c r="AJ1289" s="648"/>
      <c r="AK1289" s="122"/>
    </row>
    <row r="1290" spans="4:47" ht="15" customHeight="1" x14ac:dyDescent="0.3">
      <c r="E1290" s="46" t="str">
        <f>IF(G1284="","",IF(N1290&gt;0,IF(N1290&lt;=G1284,"X",""),""))</f>
        <v/>
      </c>
      <c r="F1290" s="317" t="str">
        <f>IF($F$29="","",$F$29)</f>
        <v>Health Services</v>
      </c>
      <c r="G1290" s="646"/>
      <c r="H1290" s="647"/>
      <c r="I1290" s="648"/>
      <c r="J1290" s="646"/>
      <c r="K1290" s="647"/>
      <c r="L1290" s="647"/>
      <c r="M1290" s="648"/>
      <c r="N1290" s="122"/>
      <c r="X1290" s="159"/>
      <c r="AB1290" s="46" t="str">
        <f>IF(AD1284="","",IF(AK1290&gt;0,IF(AK1290&lt;=AD1284,"X",""),""))</f>
        <v/>
      </c>
      <c r="AC1290" s="317" t="str">
        <f>IF($F$29="","",$F$29)</f>
        <v>Health Services</v>
      </c>
      <c r="AD1290" s="646"/>
      <c r="AE1290" s="647"/>
      <c r="AF1290" s="648"/>
      <c r="AG1290" s="646"/>
      <c r="AH1290" s="647"/>
      <c r="AI1290" s="647"/>
      <c r="AJ1290" s="648"/>
      <c r="AK1290" s="122"/>
    </row>
    <row r="1291" spans="4:47" ht="15" customHeight="1" x14ac:dyDescent="0.3">
      <c r="E1291" s="46" t="str">
        <f>IF(G1284="","",IF(N1291&gt;0,IF(N1291&lt;=G1284,"X",""),""))</f>
        <v/>
      </c>
      <c r="F1291" s="317" t="str">
        <f>IF($F$30="","",$F$30)</f>
        <v>Social Services</v>
      </c>
      <c r="G1291" s="646"/>
      <c r="H1291" s="647"/>
      <c r="I1291" s="648"/>
      <c r="J1291" s="646"/>
      <c r="K1291" s="647"/>
      <c r="L1291" s="647"/>
      <c r="M1291" s="648"/>
      <c r="N1291" s="122"/>
      <c r="X1291" s="159"/>
      <c r="AB1291" s="46" t="str">
        <f>IF(AD1284="","",IF(AK1291&gt;0,IF(AK1291&lt;=AD1284,"X",""),""))</f>
        <v/>
      </c>
      <c r="AC1291" s="317" t="str">
        <f>IF($F$30="","",$F$30)</f>
        <v>Social Services</v>
      </c>
      <c r="AD1291" s="646"/>
      <c r="AE1291" s="647"/>
      <c r="AF1291" s="648"/>
      <c r="AG1291" s="646"/>
      <c r="AH1291" s="647"/>
      <c r="AI1291" s="647"/>
      <c r="AJ1291" s="648"/>
      <c r="AK1291" s="122"/>
    </row>
    <row r="1292" spans="4:47" ht="15" customHeight="1" x14ac:dyDescent="0.3">
      <c r="E1292" s="46" t="str">
        <f>IF(G1284="","",IF(N1292&gt;0,IF(N1292&lt;=G1284,"X",""),""))</f>
        <v/>
      </c>
      <c r="F1292" s="317" t="str">
        <f>IF($F$31="","",$F$31)</f>
        <v/>
      </c>
      <c r="G1292" s="646"/>
      <c r="H1292" s="647"/>
      <c r="I1292" s="648"/>
      <c r="J1292" s="646"/>
      <c r="K1292" s="647"/>
      <c r="L1292" s="647"/>
      <c r="M1292" s="648"/>
      <c r="N1292" s="122"/>
      <c r="X1292" s="159"/>
      <c r="AB1292" s="46" t="str">
        <f>IF(AD1284="","",IF(AK1292&gt;0,IF(AK1292&lt;=AD1284,"X",""),""))</f>
        <v/>
      </c>
      <c r="AC1292" s="317" t="str">
        <f>IF($F$31="","",$F$31)</f>
        <v/>
      </c>
      <c r="AD1292" s="646"/>
      <c r="AE1292" s="647"/>
      <c r="AF1292" s="648"/>
      <c r="AG1292" s="646"/>
      <c r="AH1292" s="647"/>
      <c r="AI1292" s="647"/>
      <c r="AJ1292" s="648"/>
      <c r="AK1292" s="122"/>
    </row>
    <row r="1293" spans="4:47" ht="15" customHeight="1" x14ac:dyDescent="0.3">
      <c r="E1293" s="46" t="str">
        <f>IF(G1284="","",IF(N1293&gt;0,IF(N1293&lt;=G1284,"X",""),""))</f>
        <v/>
      </c>
      <c r="F1293" s="317" t="str">
        <f>IF($F$32="","",$F$32)</f>
        <v/>
      </c>
      <c r="G1293" s="646"/>
      <c r="H1293" s="647"/>
      <c r="I1293" s="648"/>
      <c r="J1293" s="646"/>
      <c r="K1293" s="647"/>
      <c r="L1293" s="647"/>
      <c r="M1293" s="648"/>
      <c r="N1293" s="122"/>
      <c r="X1293" s="159"/>
      <c r="AB1293" s="46" t="str">
        <f>IF(AD1284="","",IF(AK1293&gt;0,IF(AK1293&lt;=AD1284,"X",""),""))</f>
        <v/>
      </c>
      <c r="AC1293" s="317" t="str">
        <f>IF($F$32="","",$F$32)</f>
        <v/>
      </c>
      <c r="AD1293" s="646"/>
      <c r="AE1293" s="647"/>
      <c r="AF1293" s="648"/>
      <c r="AG1293" s="646"/>
      <c r="AH1293" s="647"/>
      <c r="AI1293" s="647"/>
      <c r="AJ1293" s="648"/>
      <c r="AK1293" s="122"/>
    </row>
    <row r="1294" spans="4:47" ht="15" customHeight="1" x14ac:dyDescent="0.3">
      <c r="E1294" s="46" t="str">
        <f>IF(G1284="","",IF(N1294&gt;0,IF(N1294&lt;=G1284,"X",""),""))</f>
        <v/>
      </c>
      <c r="F1294" s="317" t="str">
        <f>IF($F$33="","",$F$33)</f>
        <v/>
      </c>
      <c r="G1294" s="646"/>
      <c r="H1294" s="647"/>
      <c r="I1294" s="648"/>
      <c r="J1294" s="646"/>
      <c r="K1294" s="647"/>
      <c r="L1294" s="647"/>
      <c r="M1294" s="648"/>
      <c r="N1294" s="122"/>
      <c r="X1294" s="159"/>
      <c r="AB1294" s="46" t="str">
        <f>IF(AD1284="","",IF(AK1294&gt;0,IF(AK1294&lt;=AD1284,"X",""),""))</f>
        <v/>
      </c>
      <c r="AC1294" s="317" t="str">
        <f>IF($F$33="","",$F$33)</f>
        <v/>
      </c>
      <c r="AD1294" s="646"/>
      <c r="AE1294" s="647"/>
      <c r="AF1294" s="648"/>
      <c r="AG1294" s="646"/>
      <c r="AH1294" s="647"/>
      <c r="AI1294" s="647"/>
      <c r="AJ1294" s="648"/>
      <c r="AK1294" s="122"/>
    </row>
    <row r="1295" spans="4:47" ht="17.25" thickBot="1" x14ac:dyDescent="0.35">
      <c r="D1295" s="40"/>
      <c r="E1295" s="40"/>
      <c r="F1295" s="40"/>
      <c r="G1295" s="40"/>
      <c r="H1295" s="40"/>
      <c r="I1295" s="40"/>
      <c r="J1295" s="40"/>
      <c r="K1295" s="40"/>
      <c r="L1295" s="40"/>
      <c r="M1295" s="40"/>
      <c r="N1295" s="40"/>
      <c r="X1295" s="159"/>
      <c r="AA1295" s="40"/>
      <c r="AB1295" s="40"/>
      <c r="AC1295" s="40"/>
      <c r="AD1295" s="40"/>
      <c r="AE1295" s="40"/>
      <c r="AF1295" s="40"/>
      <c r="AG1295" s="40"/>
      <c r="AH1295" s="40"/>
      <c r="AI1295" s="40"/>
      <c r="AJ1295" s="40"/>
      <c r="AK1295" s="40"/>
    </row>
    <row r="1296" spans="4:47" x14ac:dyDescent="0.3">
      <c r="D1296" s="645"/>
      <c r="E1296" s="645"/>
      <c r="F1296" s="645"/>
      <c r="G1296" s="645"/>
      <c r="H1296" s="645"/>
      <c r="I1296" s="645"/>
      <c r="J1296" s="645"/>
      <c r="K1296" s="645"/>
      <c r="L1296" s="645"/>
      <c r="M1296" s="645"/>
      <c r="N1296" s="645"/>
      <c r="X1296" s="159"/>
      <c r="AA1296" s="645"/>
      <c r="AB1296" s="645"/>
      <c r="AC1296" s="645"/>
      <c r="AD1296" s="645"/>
      <c r="AE1296" s="645"/>
      <c r="AF1296" s="645"/>
      <c r="AG1296" s="645"/>
      <c r="AH1296" s="645"/>
      <c r="AI1296" s="645"/>
      <c r="AJ1296" s="645"/>
      <c r="AK1296" s="645"/>
    </row>
    <row r="1297" spans="4:47" x14ac:dyDescent="0.3">
      <c r="E1297" s="35" t="s">
        <v>194</v>
      </c>
      <c r="F1297" s="41">
        <f>F1283+1</f>
        <v>91</v>
      </c>
      <c r="G1297" s="35" t="s">
        <v>195</v>
      </c>
      <c r="H1297" s="35"/>
      <c r="I1297" s="35"/>
      <c r="J1297" s="326" t="s">
        <v>457</v>
      </c>
      <c r="K1297" s="324"/>
      <c r="X1297" s="159"/>
      <c r="AB1297" s="35" t="s">
        <v>194</v>
      </c>
      <c r="AC1297" s="41">
        <f>AC1283+1</f>
        <v>91</v>
      </c>
      <c r="AD1297" s="35" t="s">
        <v>195</v>
      </c>
      <c r="AE1297" s="35"/>
      <c r="AF1297" s="35"/>
      <c r="AG1297" s="326" t="s">
        <v>457</v>
      </c>
      <c r="AH1297" s="324"/>
    </row>
    <row r="1298" spans="4:47" x14ac:dyDescent="0.3">
      <c r="E1298" s="35" t="s">
        <v>196</v>
      </c>
      <c r="F1298" s="267"/>
      <c r="G1298" s="43" t="str">
        <f>IF(F1298=O$4,P$4,IF(F1298=O$5,P$5,IF(F1298=O$6,P$6,IF(F1298=O$7,P$7,IF(F1298=O$8,P$8,"")))))</f>
        <v/>
      </c>
      <c r="H1298" s="43"/>
      <c r="I1298" s="43"/>
      <c r="J1298" s="326" t="s">
        <v>458</v>
      </c>
      <c r="K1298" s="324"/>
      <c r="L1298" s="44"/>
      <c r="M1298" s="44"/>
      <c r="N1298" s="44"/>
      <c r="O1298" s="113">
        <f>IF(F1298="",0,1)</f>
        <v>0</v>
      </c>
      <c r="P1298" s="113">
        <f>IF(E1301="",0,1)</f>
        <v>0</v>
      </c>
      <c r="Q1298" s="113">
        <f>IF(E1302="",0,1)</f>
        <v>0</v>
      </c>
      <c r="R1298" s="113">
        <f>IF(E1303="",0,1)</f>
        <v>0</v>
      </c>
      <c r="S1298" s="113">
        <f>IF(E1304="",0,1)</f>
        <v>0</v>
      </c>
      <c r="T1298" s="113">
        <f>IF(E1305="",0,1)</f>
        <v>0</v>
      </c>
      <c r="U1298" s="113">
        <f>IF(E1306="",0,1)</f>
        <v>0</v>
      </c>
      <c r="V1298" s="113">
        <f>IF(E1307="",0,1)</f>
        <v>0</v>
      </c>
      <c r="W1298" s="113">
        <f>IF(E1308="",0,1)</f>
        <v>0</v>
      </c>
      <c r="X1298" s="159"/>
      <c r="AB1298" s="35" t="s">
        <v>196</v>
      </c>
      <c r="AC1298" s="267"/>
      <c r="AD1298" s="43" t="str">
        <f>IF(AC1298=AL$4,AM$4,IF(AC1298=AL$5,AM$5,IF(AC1298=AL$6,AM$6,IF(AC1298=AL$7,AM$7,IF(AC1298=AL$8,AM$8,"")))))</f>
        <v/>
      </c>
      <c r="AE1298" s="43"/>
      <c r="AF1298" s="43"/>
      <c r="AG1298" s="326" t="s">
        <v>458</v>
      </c>
      <c r="AH1298" s="324"/>
      <c r="AI1298" s="44"/>
      <c r="AJ1298" s="44"/>
      <c r="AK1298" s="44"/>
      <c r="AL1298" s="113">
        <f>IF(AC1298="",0,1)</f>
        <v>0</v>
      </c>
      <c r="AM1298" s="113">
        <f>IF(AB1301="",0,1)</f>
        <v>0</v>
      </c>
      <c r="AN1298" s="113">
        <f>IF(AB1302="",0,1)</f>
        <v>0</v>
      </c>
      <c r="AO1298" s="113">
        <f>IF(AB1303="",0,1)</f>
        <v>0</v>
      </c>
      <c r="AP1298" s="113">
        <f>IF(AB1304="",0,1)</f>
        <v>0</v>
      </c>
      <c r="AQ1298" s="113">
        <f>IF(AB1305="",0,1)</f>
        <v>0</v>
      </c>
      <c r="AR1298" s="113">
        <f>IF(AB1306="",0,1)</f>
        <v>0</v>
      </c>
      <c r="AS1298" s="113">
        <f>IF(AB1307="",0,1)</f>
        <v>0</v>
      </c>
      <c r="AT1298" s="113">
        <f>IF(AB1308="",0,1)</f>
        <v>0</v>
      </c>
      <c r="AU1298" s="113">
        <f>IF(AB1308="",0,1)</f>
        <v>0</v>
      </c>
    </row>
    <row r="1299" spans="4:47" x14ac:dyDescent="0.3">
      <c r="G1299" s="82"/>
      <c r="H1299" s="82"/>
      <c r="I1299" s="82"/>
      <c r="J1299" s="82"/>
      <c r="K1299" s="82"/>
      <c r="L1299" s="82"/>
      <c r="M1299" s="82"/>
      <c r="N1299" s="82"/>
      <c r="X1299" s="159"/>
      <c r="AD1299" s="318"/>
      <c r="AE1299" s="318"/>
      <c r="AF1299" s="318"/>
      <c r="AG1299" s="318"/>
      <c r="AH1299" s="318"/>
      <c r="AI1299" s="318"/>
      <c r="AJ1299" s="318"/>
      <c r="AK1299" s="318"/>
    </row>
    <row r="1300" spans="4:47" x14ac:dyDescent="0.3">
      <c r="F1300" s="35" t="s">
        <v>197</v>
      </c>
      <c r="G1300" s="35" t="s">
        <v>198</v>
      </c>
      <c r="H1300" s="35"/>
      <c r="I1300" s="35"/>
      <c r="J1300" s="35" t="s">
        <v>199</v>
      </c>
      <c r="K1300" s="35"/>
      <c r="L1300" s="35"/>
      <c r="M1300" s="35"/>
      <c r="N1300" s="35" t="s">
        <v>200</v>
      </c>
      <c r="X1300" s="159"/>
      <c r="AC1300" s="35" t="s">
        <v>197</v>
      </c>
      <c r="AD1300" s="35" t="s">
        <v>198</v>
      </c>
      <c r="AE1300" s="35"/>
      <c r="AF1300" s="35"/>
      <c r="AG1300" s="35" t="s">
        <v>199</v>
      </c>
      <c r="AH1300" s="35"/>
      <c r="AI1300" s="35"/>
      <c r="AJ1300" s="35"/>
      <c r="AK1300" s="35" t="s">
        <v>200</v>
      </c>
    </row>
    <row r="1301" spans="4:47" ht="15" customHeight="1" x14ac:dyDescent="0.3">
      <c r="E1301" s="46" t="str">
        <f>IF(G1298="","",IF(N1301&gt;0,IF(N1301&lt;=G1298,"X",""),""))</f>
        <v/>
      </c>
      <c r="F1301" s="317" t="str">
        <f>IF($F$26="","",$F$26)</f>
        <v>Grocery Stores</v>
      </c>
      <c r="G1301" s="646"/>
      <c r="H1301" s="647"/>
      <c r="I1301" s="648"/>
      <c r="J1301" s="646"/>
      <c r="K1301" s="647"/>
      <c r="L1301" s="647"/>
      <c r="M1301" s="648"/>
      <c r="N1301" s="122"/>
      <c r="X1301" s="159"/>
      <c r="AB1301" s="46" t="str">
        <f>IF(AD1298="","",IF(AK1301&gt;0,IF(AK1301&lt;=AD1298,"X",""),""))</f>
        <v/>
      </c>
      <c r="AC1301" s="317" t="str">
        <f>IF($F$26="","",$F$26)</f>
        <v>Grocery Stores</v>
      </c>
      <c r="AD1301" s="646"/>
      <c r="AE1301" s="647"/>
      <c r="AF1301" s="648"/>
      <c r="AG1301" s="646"/>
      <c r="AH1301" s="647"/>
      <c r="AI1301" s="647"/>
      <c r="AJ1301" s="648"/>
      <c r="AK1301" s="122"/>
    </row>
    <row r="1302" spans="4:47" ht="15" customHeight="1" x14ac:dyDescent="0.3">
      <c r="E1302" s="46" t="str">
        <f>IF(G1298="","",IF(N1302&gt;0,IF(N1302&lt;=G1298,"X",""),""))</f>
        <v/>
      </c>
      <c r="F1302" s="317" t="str">
        <f>IF($F$27="","",$F$27)</f>
        <v>Education</v>
      </c>
      <c r="G1302" s="646"/>
      <c r="H1302" s="647"/>
      <c r="I1302" s="648"/>
      <c r="J1302" s="646"/>
      <c r="K1302" s="647"/>
      <c r="L1302" s="647"/>
      <c r="M1302" s="648"/>
      <c r="N1302" s="122"/>
      <c r="X1302" s="159"/>
      <c r="AB1302" s="46" t="str">
        <f>IF(AD1298="","",IF(AK1302&gt;0,IF(AK1302&lt;=AD1298,"X",""),""))</f>
        <v/>
      </c>
      <c r="AC1302" s="317" t="str">
        <f>IF($F$27="","",$F$27)</f>
        <v>Education</v>
      </c>
      <c r="AD1302" s="646"/>
      <c r="AE1302" s="647"/>
      <c r="AF1302" s="648"/>
      <c r="AG1302" s="646"/>
      <c r="AH1302" s="647"/>
      <c r="AI1302" s="647"/>
      <c r="AJ1302" s="648"/>
      <c r="AK1302" s="122"/>
    </row>
    <row r="1303" spans="4:47" ht="15" customHeight="1" x14ac:dyDescent="0.3">
      <c r="E1303" s="46" t="str">
        <f>IF(G1298="","",IF(N1303&gt;0,IF(N1303&lt;=G1298,"X",""),""))</f>
        <v/>
      </c>
      <c r="F1303" s="317" t="str">
        <f>IF($F$28="","",$F$28)</f>
        <v>Recreation</v>
      </c>
      <c r="G1303" s="646"/>
      <c r="H1303" s="647"/>
      <c r="I1303" s="648"/>
      <c r="J1303" s="646"/>
      <c r="K1303" s="647"/>
      <c r="L1303" s="647"/>
      <c r="M1303" s="648"/>
      <c r="N1303" s="122"/>
      <c r="X1303" s="159"/>
      <c r="AB1303" s="46" t="str">
        <f>IF(AD1298="","",IF(AK1303&gt;0,IF(AK1303&lt;=AD1298,"X",""),""))</f>
        <v/>
      </c>
      <c r="AC1303" s="317" t="str">
        <f>IF($F$28="","",$F$28)</f>
        <v>Recreation</v>
      </c>
      <c r="AD1303" s="646"/>
      <c r="AE1303" s="647"/>
      <c r="AF1303" s="648"/>
      <c r="AG1303" s="646"/>
      <c r="AH1303" s="647"/>
      <c r="AI1303" s="647"/>
      <c r="AJ1303" s="648"/>
      <c r="AK1303" s="122"/>
    </row>
    <row r="1304" spans="4:47" ht="15" customHeight="1" x14ac:dyDescent="0.3">
      <c r="E1304" s="46" t="str">
        <f>IF(G1298="","",IF(N1304&gt;0,IF(N1304&lt;=G1298,"X",""),""))</f>
        <v/>
      </c>
      <c r="F1304" s="317" t="str">
        <f>IF($F$29="","",$F$29)</f>
        <v>Health Services</v>
      </c>
      <c r="G1304" s="646"/>
      <c r="H1304" s="647"/>
      <c r="I1304" s="648"/>
      <c r="J1304" s="646"/>
      <c r="K1304" s="647"/>
      <c r="L1304" s="647"/>
      <c r="M1304" s="648"/>
      <c r="N1304" s="122"/>
      <c r="X1304" s="159"/>
      <c r="AB1304" s="46" t="str">
        <f>IF(AD1298="","",IF(AK1304&gt;0,IF(AK1304&lt;=AD1298,"X",""),""))</f>
        <v/>
      </c>
      <c r="AC1304" s="317" t="str">
        <f>IF($F$29="","",$F$29)</f>
        <v>Health Services</v>
      </c>
      <c r="AD1304" s="646"/>
      <c r="AE1304" s="647"/>
      <c r="AF1304" s="648"/>
      <c r="AG1304" s="646"/>
      <c r="AH1304" s="647"/>
      <c r="AI1304" s="647"/>
      <c r="AJ1304" s="648"/>
      <c r="AK1304" s="122"/>
    </row>
    <row r="1305" spans="4:47" ht="15" customHeight="1" x14ac:dyDescent="0.3">
      <c r="E1305" s="46" t="str">
        <f>IF(G1298="","",IF(N1305&gt;0,IF(N1305&lt;=G1298,"X",""),""))</f>
        <v/>
      </c>
      <c r="F1305" s="317" t="str">
        <f>IF($F$30="","",$F$30)</f>
        <v>Social Services</v>
      </c>
      <c r="G1305" s="646"/>
      <c r="H1305" s="647"/>
      <c r="I1305" s="648"/>
      <c r="J1305" s="646"/>
      <c r="K1305" s="647"/>
      <c r="L1305" s="647"/>
      <c r="M1305" s="648"/>
      <c r="N1305" s="122"/>
      <c r="X1305" s="159"/>
      <c r="AB1305" s="46" t="str">
        <f>IF(AD1298="","",IF(AK1305&gt;0,IF(AK1305&lt;=AD1298,"X",""),""))</f>
        <v/>
      </c>
      <c r="AC1305" s="317" t="str">
        <f>IF($F$30="","",$F$30)</f>
        <v>Social Services</v>
      </c>
      <c r="AD1305" s="646"/>
      <c r="AE1305" s="647"/>
      <c r="AF1305" s="648"/>
      <c r="AG1305" s="646"/>
      <c r="AH1305" s="647"/>
      <c r="AI1305" s="647"/>
      <c r="AJ1305" s="648"/>
      <c r="AK1305" s="122"/>
    </row>
    <row r="1306" spans="4:47" ht="15" customHeight="1" x14ac:dyDescent="0.3">
      <c r="E1306" s="46" t="str">
        <f>IF(G1298="","",IF(N1306&gt;0,IF(N1306&lt;=G1298,"X",""),""))</f>
        <v/>
      </c>
      <c r="F1306" s="317" t="str">
        <f>IF($F$31="","",$F$31)</f>
        <v/>
      </c>
      <c r="G1306" s="646"/>
      <c r="H1306" s="647"/>
      <c r="I1306" s="648"/>
      <c r="J1306" s="646"/>
      <c r="K1306" s="647"/>
      <c r="L1306" s="647"/>
      <c r="M1306" s="648"/>
      <c r="N1306" s="122"/>
      <c r="X1306" s="159"/>
      <c r="AB1306" s="46" t="str">
        <f>IF(AD1298="","",IF(AK1306&gt;0,IF(AK1306&lt;=AD1298,"X",""),""))</f>
        <v/>
      </c>
      <c r="AC1306" s="317" t="str">
        <f>IF($F$31="","",$F$31)</f>
        <v/>
      </c>
      <c r="AD1306" s="646"/>
      <c r="AE1306" s="647"/>
      <c r="AF1306" s="648"/>
      <c r="AG1306" s="646"/>
      <c r="AH1306" s="647"/>
      <c r="AI1306" s="647"/>
      <c r="AJ1306" s="648"/>
      <c r="AK1306" s="122"/>
    </row>
    <row r="1307" spans="4:47" ht="15" customHeight="1" x14ac:dyDescent="0.3">
      <c r="E1307" s="46" t="str">
        <f>IF(G1298="","",IF(N1307&gt;0,IF(N1307&lt;=G1298,"X",""),""))</f>
        <v/>
      </c>
      <c r="F1307" s="317" t="str">
        <f>IF($F$32="","",$F$32)</f>
        <v/>
      </c>
      <c r="G1307" s="646"/>
      <c r="H1307" s="647"/>
      <c r="I1307" s="648"/>
      <c r="J1307" s="646"/>
      <c r="K1307" s="647"/>
      <c r="L1307" s="647"/>
      <c r="M1307" s="648"/>
      <c r="N1307" s="122"/>
      <c r="X1307" s="159"/>
      <c r="AB1307" s="46" t="str">
        <f>IF(AD1298="","",IF(AK1307&gt;0,IF(AK1307&lt;=AD1298,"X",""),""))</f>
        <v/>
      </c>
      <c r="AC1307" s="317" t="str">
        <f>IF($F$32="","",$F$32)</f>
        <v/>
      </c>
      <c r="AD1307" s="646"/>
      <c r="AE1307" s="647"/>
      <c r="AF1307" s="648"/>
      <c r="AG1307" s="646"/>
      <c r="AH1307" s="647"/>
      <c r="AI1307" s="647"/>
      <c r="AJ1307" s="648"/>
      <c r="AK1307" s="122"/>
    </row>
    <row r="1308" spans="4:47" ht="15" customHeight="1" x14ac:dyDescent="0.3">
      <c r="E1308" s="46" t="str">
        <f>IF(G1298="","",IF(N1308&gt;0,IF(N1308&lt;=G1298,"X",""),""))</f>
        <v/>
      </c>
      <c r="F1308" s="317" t="str">
        <f>IF($F$33="","",$F$33)</f>
        <v/>
      </c>
      <c r="G1308" s="646"/>
      <c r="H1308" s="647"/>
      <c r="I1308" s="648"/>
      <c r="J1308" s="646"/>
      <c r="K1308" s="647"/>
      <c r="L1308" s="647"/>
      <c r="M1308" s="648"/>
      <c r="N1308" s="122"/>
      <c r="X1308" s="159"/>
      <c r="AB1308" s="46" t="str">
        <f>IF(AD1298="","",IF(AK1308&gt;0,IF(AK1308&lt;=AD1298,"X",""),""))</f>
        <v/>
      </c>
      <c r="AC1308" s="317" t="str">
        <f>IF($F$33="","",$F$33)</f>
        <v/>
      </c>
      <c r="AD1308" s="646"/>
      <c r="AE1308" s="647"/>
      <c r="AF1308" s="648"/>
      <c r="AG1308" s="646"/>
      <c r="AH1308" s="647"/>
      <c r="AI1308" s="647"/>
      <c r="AJ1308" s="648"/>
      <c r="AK1308" s="122"/>
    </row>
    <row r="1309" spans="4:47" ht="17.25" thickBot="1" x14ac:dyDescent="0.35">
      <c r="D1309" s="40"/>
      <c r="E1309" s="40"/>
      <c r="F1309" s="40"/>
      <c r="G1309" s="40"/>
      <c r="H1309" s="40"/>
      <c r="I1309" s="40"/>
      <c r="J1309" s="40"/>
      <c r="K1309" s="40"/>
      <c r="L1309" s="40"/>
      <c r="M1309" s="40"/>
      <c r="N1309" s="40"/>
      <c r="X1309" s="159"/>
      <c r="AA1309" s="40"/>
      <c r="AB1309" s="40"/>
      <c r="AC1309" s="40"/>
      <c r="AD1309" s="40"/>
      <c r="AE1309" s="40"/>
      <c r="AF1309" s="40"/>
      <c r="AG1309" s="40"/>
      <c r="AH1309" s="40"/>
      <c r="AI1309" s="40"/>
      <c r="AJ1309" s="40"/>
      <c r="AK1309" s="40"/>
    </row>
    <row r="1310" spans="4:47" x14ac:dyDescent="0.3">
      <c r="D1310" s="645"/>
      <c r="E1310" s="645"/>
      <c r="F1310" s="645"/>
      <c r="G1310" s="645"/>
      <c r="H1310" s="645"/>
      <c r="I1310" s="645"/>
      <c r="J1310" s="645"/>
      <c r="K1310" s="645"/>
      <c r="L1310" s="645"/>
      <c r="M1310" s="645"/>
      <c r="N1310" s="645"/>
      <c r="X1310" s="159"/>
      <c r="AA1310" s="645"/>
      <c r="AB1310" s="645"/>
      <c r="AC1310" s="645"/>
      <c r="AD1310" s="645"/>
      <c r="AE1310" s="645"/>
      <c r="AF1310" s="645"/>
      <c r="AG1310" s="645"/>
      <c r="AH1310" s="645"/>
      <c r="AI1310" s="645"/>
      <c r="AJ1310" s="645"/>
      <c r="AK1310" s="645"/>
    </row>
    <row r="1311" spans="4:47" x14ac:dyDescent="0.3">
      <c r="E1311" s="35" t="s">
        <v>194</v>
      </c>
      <c r="F1311" s="41">
        <f>F1297+1</f>
        <v>92</v>
      </c>
      <c r="G1311" s="35" t="s">
        <v>195</v>
      </c>
      <c r="H1311" s="35"/>
      <c r="I1311" s="35"/>
      <c r="J1311" s="326" t="s">
        <v>457</v>
      </c>
      <c r="K1311" s="324"/>
      <c r="X1311" s="159"/>
      <c r="AB1311" s="35" t="s">
        <v>194</v>
      </c>
      <c r="AC1311" s="41">
        <f>AC1297+1</f>
        <v>92</v>
      </c>
      <c r="AD1311" s="35" t="s">
        <v>195</v>
      </c>
      <c r="AE1311" s="35"/>
      <c r="AF1311" s="35"/>
      <c r="AG1311" s="326" t="s">
        <v>457</v>
      </c>
      <c r="AH1311" s="324"/>
    </row>
    <row r="1312" spans="4:47" x14ac:dyDescent="0.3">
      <c r="E1312" s="35" t="s">
        <v>196</v>
      </c>
      <c r="F1312" s="267"/>
      <c r="G1312" s="43" t="str">
        <f>IF(F1312=O$4,P$4,IF(F1312=O$5,P$5,IF(F1312=O$6,P$6,IF(F1312=O$7,P$7,IF(F1312=O$8,P$8,"")))))</f>
        <v/>
      </c>
      <c r="H1312" s="43"/>
      <c r="I1312" s="43"/>
      <c r="J1312" s="326" t="s">
        <v>458</v>
      </c>
      <c r="K1312" s="324"/>
      <c r="L1312" s="44"/>
      <c r="M1312" s="44"/>
      <c r="N1312" s="44"/>
      <c r="O1312" s="113">
        <f>IF(F1312="",0,1)</f>
        <v>0</v>
      </c>
      <c r="P1312" s="113">
        <f>IF(E1315="",0,1)</f>
        <v>0</v>
      </c>
      <c r="Q1312" s="113">
        <f>IF(E1316="",0,1)</f>
        <v>0</v>
      </c>
      <c r="R1312" s="113">
        <f>IF(E1317="",0,1)</f>
        <v>0</v>
      </c>
      <c r="S1312" s="113">
        <f>IF(E1318="",0,1)</f>
        <v>0</v>
      </c>
      <c r="T1312" s="113">
        <f>IF(E1319="",0,1)</f>
        <v>0</v>
      </c>
      <c r="U1312" s="113">
        <f>IF(E1320="",0,1)</f>
        <v>0</v>
      </c>
      <c r="V1312" s="113">
        <f>IF(E1321="",0,1)</f>
        <v>0</v>
      </c>
      <c r="W1312" s="113">
        <f>IF(E1322="",0,1)</f>
        <v>0</v>
      </c>
      <c r="X1312" s="159"/>
      <c r="AB1312" s="35" t="s">
        <v>196</v>
      </c>
      <c r="AC1312" s="267"/>
      <c r="AD1312" s="43" t="str">
        <f>IF(AC1312=AL$4,AM$4,IF(AC1312=AL$5,AM$5,IF(AC1312=AL$6,AM$6,IF(AC1312=AL$7,AM$7,IF(AC1312=AL$8,AM$8,"")))))</f>
        <v/>
      </c>
      <c r="AE1312" s="43"/>
      <c r="AF1312" s="43"/>
      <c r="AG1312" s="326" t="s">
        <v>458</v>
      </c>
      <c r="AH1312" s="324"/>
      <c r="AI1312" s="44"/>
      <c r="AJ1312" s="44"/>
      <c r="AK1312" s="44"/>
      <c r="AL1312" s="113">
        <f>IF(AC1312="",0,1)</f>
        <v>0</v>
      </c>
      <c r="AM1312" s="113">
        <f>IF(AB1315="",0,1)</f>
        <v>0</v>
      </c>
      <c r="AN1312" s="113">
        <f>IF(AB1316="",0,1)</f>
        <v>0</v>
      </c>
      <c r="AO1312" s="113">
        <f>IF(AB1317="",0,1)</f>
        <v>0</v>
      </c>
      <c r="AP1312" s="113">
        <f>IF(AB1318="",0,1)</f>
        <v>0</v>
      </c>
      <c r="AQ1312" s="113">
        <f>IF(AB1319="",0,1)</f>
        <v>0</v>
      </c>
      <c r="AR1312" s="113">
        <f>IF(AB1320="",0,1)</f>
        <v>0</v>
      </c>
      <c r="AS1312" s="113">
        <f>IF(AB1321="",0,1)</f>
        <v>0</v>
      </c>
      <c r="AT1312" s="113">
        <f>IF(AB1322="",0,1)</f>
        <v>0</v>
      </c>
      <c r="AU1312" s="113">
        <f>IF(AB1322="",0,1)</f>
        <v>0</v>
      </c>
    </row>
    <row r="1313" spans="4:47" x14ac:dyDescent="0.3">
      <c r="G1313" s="82"/>
      <c r="H1313" s="82"/>
      <c r="I1313" s="82"/>
      <c r="J1313" s="82"/>
      <c r="K1313" s="82"/>
      <c r="L1313" s="82"/>
      <c r="M1313" s="82"/>
      <c r="N1313" s="82"/>
      <c r="X1313" s="159"/>
      <c r="AD1313" s="318"/>
      <c r="AE1313" s="318"/>
      <c r="AF1313" s="318"/>
      <c r="AG1313" s="318"/>
      <c r="AH1313" s="318"/>
      <c r="AI1313" s="318"/>
      <c r="AJ1313" s="318"/>
      <c r="AK1313" s="318"/>
    </row>
    <row r="1314" spans="4:47" x14ac:dyDescent="0.3">
      <c r="F1314" s="35" t="s">
        <v>197</v>
      </c>
      <c r="G1314" s="35" t="s">
        <v>198</v>
      </c>
      <c r="H1314" s="35"/>
      <c r="I1314" s="35"/>
      <c r="J1314" s="35" t="s">
        <v>199</v>
      </c>
      <c r="K1314" s="35"/>
      <c r="L1314" s="35"/>
      <c r="M1314" s="35"/>
      <c r="N1314" s="35" t="s">
        <v>200</v>
      </c>
      <c r="X1314" s="159"/>
      <c r="AC1314" s="35" t="s">
        <v>197</v>
      </c>
      <c r="AD1314" s="35" t="s">
        <v>198</v>
      </c>
      <c r="AE1314" s="35"/>
      <c r="AF1314" s="35"/>
      <c r="AG1314" s="35" t="s">
        <v>199</v>
      </c>
      <c r="AH1314" s="35"/>
      <c r="AI1314" s="35"/>
      <c r="AJ1314" s="35"/>
      <c r="AK1314" s="35" t="s">
        <v>200</v>
      </c>
    </row>
    <row r="1315" spans="4:47" ht="15" customHeight="1" x14ac:dyDescent="0.3">
      <c r="E1315" s="46" t="str">
        <f>IF(G1312="","",IF(N1315&gt;0,IF(N1315&lt;=G1312,"X",""),""))</f>
        <v/>
      </c>
      <c r="F1315" s="317" t="str">
        <f>IF($F$26="","",$F$26)</f>
        <v>Grocery Stores</v>
      </c>
      <c r="G1315" s="646"/>
      <c r="H1315" s="647"/>
      <c r="I1315" s="648"/>
      <c r="J1315" s="646"/>
      <c r="K1315" s="647"/>
      <c r="L1315" s="647"/>
      <c r="M1315" s="648"/>
      <c r="N1315" s="122"/>
      <c r="X1315" s="159"/>
      <c r="AB1315" s="46" t="str">
        <f>IF(AD1312="","",IF(AK1315&gt;0,IF(AK1315&lt;=AD1312,"X",""),""))</f>
        <v/>
      </c>
      <c r="AC1315" s="317" t="str">
        <f>IF($F$26="","",$F$26)</f>
        <v>Grocery Stores</v>
      </c>
      <c r="AD1315" s="646"/>
      <c r="AE1315" s="647"/>
      <c r="AF1315" s="648"/>
      <c r="AG1315" s="646"/>
      <c r="AH1315" s="647"/>
      <c r="AI1315" s="647"/>
      <c r="AJ1315" s="648"/>
      <c r="AK1315" s="122"/>
    </row>
    <row r="1316" spans="4:47" ht="15" customHeight="1" x14ac:dyDescent="0.3">
      <c r="E1316" s="46" t="str">
        <f>IF(G1312="","",IF(N1316&gt;0,IF(N1316&lt;=G1312,"X",""),""))</f>
        <v/>
      </c>
      <c r="F1316" s="317" t="str">
        <f>IF($F$27="","",$F$27)</f>
        <v>Education</v>
      </c>
      <c r="G1316" s="646"/>
      <c r="H1316" s="647"/>
      <c r="I1316" s="648"/>
      <c r="J1316" s="646"/>
      <c r="K1316" s="647"/>
      <c r="L1316" s="647"/>
      <c r="M1316" s="648"/>
      <c r="N1316" s="122"/>
      <c r="X1316" s="159"/>
      <c r="AB1316" s="46" t="str">
        <f>IF(AD1312="","",IF(AK1316&gt;0,IF(AK1316&lt;=AD1312,"X",""),""))</f>
        <v/>
      </c>
      <c r="AC1316" s="317" t="str">
        <f>IF($F$27="","",$F$27)</f>
        <v>Education</v>
      </c>
      <c r="AD1316" s="646"/>
      <c r="AE1316" s="647"/>
      <c r="AF1316" s="648"/>
      <c r="AG1316" s="646"/>
      <c r="AH1316" s="647"/>
      <c r="AI1316" s="647"/>
      <c r="AJ1316" s="648"/>
      <c r="AK1316" s="122"/>
    </row>
    <row r="1317" spans="4:47" ht="15" customHeight="1" x14ac:dyDescent="0.3">
      <c r="E1317" s="46" t="str">
        <f>IF(G1312="","",IF(N1317&gt;0,IF(N1317&lt;=G1312,"X",""),""))</f>
        <v/>
      </c>
      <c r="F1317" s="317" t="str">
        <f>IF($F$28="","",$F$28)</f>
        <v>Recreation</v>
      </c>
      <c r="G1317" s="646"/>
      <c r="H1317" s="647"/>
      <c r="I1317" s="648"/>
      <c r="J1317" s="646"/>
      <c r="K1317" s="647"/>
      <c r="L1317" s="647"/>
      <c r="M1317" s="648"/>
      <c r="N1317" s="122"/>
      <c r="X1317" s="159"/>
      <c r="AB1317" s="46" t="str">
        <f>IF(AD1312="","",IF(AK1317&gt;0,IF(AK1317&lt;=AD1312,"X",""),""))</f>
        <v/>
      </c>
      <c r="AC1317" s="317" t="str">
        <f>IF($F$28="","",$F$28)</f>
        <v>Recreation</v>
      </c>
      <c r="AD1317" s="646"/>
      <c r="AE1317" s="647"/>
      <c r="AF1317" s="648"/>
      <c r="AG1317" s="646"/>
      <c r="AH1317" s="647"/>
      <c r="AI1317" s="647"/>
      <c r="AJ1317" s="648"/>
      <c r="AK1317" s="122"/>
    </row>
    <row r="1318" spans="4:47" ht="15" customHeight="1" x14ac:dyDescent="0.3">
      <c r="E1318" s="46" t="str">
        <f>IF(G1312="","",IF(N1318&gt;0,IF(N1318&lt;=G1312,"X",""),""))</f>
        <v/>
      </c>
      <c r="F1318" s="317" t="str">
        <f>IF($F$29="","",$F$29)</f>
        <v>Health Services</v>
      </c>
      <c r="G1318" s="646"/>
      <c r="H1318" s="647"/>
      <c r="I1318" s="648"/>
      <c r="J1318" s="646"/>
      <c r="K1318" s="647"/>
      <c r="L1318" s="647"/>
      <c r="M1318" s="648"/>
      <c r="N1318" s="122"/>
      <c r="X1318" s="159"/>
      <c r="AB1318" s="46" t="str">
        <f>IF(AD1312="","",IF(AK1318&gt;0,IF(AK1318&lt;=AD1312,"X",""),""))</f>
        <v/>
      </c>
      <c r="AC1318" s="317" t="str">
        <f>IF($F$29="","",$F$29)</f>
        <v>Health Services</v>
      </c>
      <c r="AD1318" s="646"/>
      <c r="AE1318" s="647"/>
      <c r="AF1318" s="648"/>
      <c r="AG1318" s="646"/>
      <c r="AH1318" s="647"/>
      <c r="AI1318" s="647"/>
      <c r="AJ1318" s="648"/>
      <c r="AK1318" s="122"/>
    </row>
    <row r="1319" spans="4:47" ht="15" customHeight="1" x14ac:dyDescent="0.3">
      <c r="E1319" s="46" t="str">
        <f>IF(G1312="","",IF(N1319&gt;0,IF(N1319&lt;=G1312,"X",""),""))</f>
        <v/>
      </c>
      <c r="F1319" s="317" t="str">
        <f>IF($F$30="","",$F$30)</f>
        <v>Social Services</v>
      </c>
      <c r="G1319" s="646"/>
      <c r="H1319" s="647"/>
      <c r="I1319" s="648"/>
      <c r="J1319" s="646"/>
      <c r="K1319" s="647"/>
      <c r="L1319" s="647"/>
      <c r="M1319" s="648"/>
      <c r="N1319" s="122"/>
      <c r="X1319" s="159"/>
      <c r="AB1319" s="46" t="str">
        <f>IF(AD1312="","",IF(AK1319&gt;0,IF(AK1319&lt;=AD1312,"X",""),""))</f>
        <v/>
      </c>
      <c r="AC1319" s="317" t="str">
        <f>IF($F$30="","",$F$30)</f>
        <v>Social Services</v>
      </c>
      <c r="AD1319" s="646"/>
      <c r="AE1319" s="647"/>
      <c r="AF1319" s="648"/>
      <c r="AG1319" s="646"/>
      <c r="AH1319" s="647"/>
      <c r="AI1319" s="647"/>
      <c r="AJ1319" s="648"/>
      <c r="AK1319" s="122"/>
    </row>
    <row r="1320" spans="4:47" ht="15" customHeight="1" x14ac:dyDescent="0.3">
      <c r="E1320" s="46" t="str">
        <f>IF(G1312="","",IF(N1320&gt;0,IF(N1320&lt;=G1312,"X",""),""))</f>
        <v/>
      </c>
      <c r="F1320" s="317" t="str">
        <f>IF($F$31="","",$F$31)</f>
        <v/>
      </c>
      <c r="G1320" s="646"/>
      <c r="H1320" s="647"/>
      <c r="I1320" s="648"/>
      <c r="J1320" s="646"/>
      <c r="K1320" s="647"/>
      <c r="L1320" s="647"/>
      <c r="M1320" s="648"/>
      <c r="N1320" s="122"/>
      <c r="X1320" s="159"/>
      <c r="AB1320" s="46" t="str">
        <f>IF(AD1312="","",IF(AK1320&gt;0,IF(AK1320&lt;=AD1312,"X",""),""))</f>
        <v/>
      </c>
      <c r="AC1320" s="317" t="str">
        <f>IF($F$31="","",$F$31)</f>
        <v/>
      </c>
      <c r="AD1320" s="646"/>
      <c r="AE1320" s="647"/>
      <c r="AF1320" s="648"/>
      <c r="AG1320" s="646"/>
      <c r="AH1320" s="647"/>
      <c r="AI1320" s="647"/>
      <c r="AJ1320" s="648"/>
      <c r="AK1320" s="122"/>
    </row>
    <row r="1321" spans="4:47" ht="15" customHeight="1" x14ac:dyDescent="0.3">
      <c r="E1321" s="46" t="str">
        <f>IF(G1312="","",IF(N1321&gt;0,IF(N1321&lt;=G1312,"X",""),""))</f>
        <v/>
      </c>
      <c r="F1321" s="317" t="str">
        <f>IF($F$32="","",$F$32)</f>
        <v/>
      </c>
      <c r="G1321" s="646"/>
      <c r="H1321" s="647"/>
      <c r="I1321" s="648"/>
      <c r="J1321" s="646"/>
      <c r="K1321" s="647"/>
      <c r="L1321" s="647"/>
      <c r="M1321" s="648"/>
      <c r="N1321" s="122"/>
      <c r="X1321" s="159"/>
      <c r="AB1321" s="46" t="str">
        <f>IF(AD1312="","",IF(AK1321&gt;0,IF(AK1321&lt;=AD1312,"X",""),""))</f>
        <v/>
      </c>
      <c r="AC1321" s="317" t="str">
        <f>IF($F$32="","",$F$32)</f>
        <v/>
      </c>
      <c r="AD1321" s="646"/>
      <c r="AE1321" s="647"/>
      <c r="AF1321" s="648"/>
      <c r="AG1321" s="646"/>
      <c r="AH1321" s="647"/>
      <c r="AI1321" s="647"/>
      <c r="AJ1321" s="648"/>
      <c r="AK1321" s="122"/>
    </row>
    <row r="1322" spans="4:47" ht="15" customHeight="1" x14ac:dyDescent="0.3">
      <c r="E1322" s="46" t="str">
        <f>IF(G1312="","",IF(N1322&gt;0,IF(N1322&lt;=G1312,"X",""),""))</f>
        <v/>
      </c>
      <c r="F1322" s="317" t="str">
        <f>IF($F$33="","",$F$33)</f>
        <v/>
      </c>
      <c r="G1322" s="646"/>
      <c r="H1322" s="647"/>
      <c r="I1322" s="648"/>
      <c r="J1322" s="646"/>
      <c r="K1322" s="647"/>
      <c r="L1322" s="647"/>
      <c r="M1322" s="648"/>
      <c r="N1322" s="122"/>
      <c r="X1322" s="159"/>
      <c r="AB1322" s="46" t="str">
        <f>IF(AD1312="","",IF(AK1322&gt;0,IF(AK1322&lt;=AD1312,"X",""),""))</f>
        <v/>
      </c>
      <c r="AC1322" s="317" t="str">
        <f>IF($F$33="","",$F$33)</f>
        <v/>
      </c>
      <c r="AD1322" s="646"/>
      <c r="AE1322" s="647"/>
      <c r="AF1322" s="648"/>
      <c r="AG1322" s="646"/>
      <c r="AH1322" s="647"/>
      <c r="AI1322" s="647"/>
      <c r="AJ1322" s="648"/>
      <c r="AK1322" s="122"/>
    </row>
    <row r="1323" spans="4:47" ht="17.25" thickBot="1" x14ac:dyDescent="0.35">
      <c r="D1323" s="40"/>
      <c r="E1323" s="40"/>
      <c r="F1323" s="40"/>
      <c r="G1323" s="40"/>
      <c r="H1323" s="40"/>
      <c r="I1323" s="40"/>
      <c r="J1323" s="40"/>
      <c r="K1323" s="40"/>
      <c r="L1323" s="40"/>
      <c r="M1323" s="40"/>
      <c r="N1323" s="40"/>
      <c r="X1323" s="159"/>
      <c r="AA1323" s="40"/>
      <c r="AB1323" s="40"/>
      <c r="AC1323" s="40"/>
      <c r="AD1323" s="40"/>
      <c r="AE1323" s="40"/>
      <c r="AF1323" s="40"/>
      <c r="AG1323" s="40"/>
      <c r="AH1323" s="40"/>
      <c r="AI1323" s="40"/>
      <c r="AJ1323" s="40"/>
      <c r="AK1323" s="40"/>
    </row>
    <row r="1324" spans="4:47" x14ac:dyDescent="0.3">
      <c r="D1324" s="645"/>
      <c r="E1324" s="645"/>
      <c r="F1324" s="645"/>
      <c r="G1324" s="645"/>
      <c r="H1324" s="645"/>
      <c r="I1324" s="645"/>
      <c r="J1324" s="645"/>
      <c r="K1324" s="645"/>
      <c r="L1324" s="645"/>
      <c r="M1324" s="645"/>
      <c r="N1324" s="645"/>
      <c r="X1324" s="159"/>
      <c r="AA1324" s="645"/>
      <c r="AB1324" s="645"/>
      <c r="AC1324" s="645"/>
      <c r="AD1324" s="645"/>
      <c r="AE1324" s="645"/>
      <c r="AF1324" s="645"/>
      <c r="AG1324" s="645"/>
      <c r="AH1324" s="645"/>
      <c r="AI1324" s="645"/>
      <c r="AJ1324" s="645"/>
      <c r="AK1324" s="645"/>
    </row>
    <row r="1325" spans="4:47" x14ac:dyDescent="0.3">
      <c r="E1325" s="35" t="s">
        <v>194</v>
      </c>
      <c r="F1325" s="41">
        <f>F1311+1</f>
        <v>93</v>
      </c>
      <c r="G1325" s="35" t="s">
        <v>195</v>
      </c>
      <c r="H1325" s="35"/>
      <c r="I1325" s="35"/>
      <c r="J1325" s="326" t="s">
        <v>457</v>
      </c>
      <c r="K1325" s="324"/>
      <c r="X1325" s="159"/>
      <c r="AB1325" s="35" t="s">
        <v>194</v>
      </c>
      <c r="AC1325" s="41">
        <f>AC1311+1</f>
        <v>93</v>
      </c>
      <c r="AD1325" s="35" t="s">
        <v>195</v>
      </c>
      <c r="AE1325" s="35"/>
      <c r="AF1325" s="35"/>
      <c r="AG1325" s="326" t="s">
        <v>457</v>
      </c>
      <c r="AH1325" s="324"/>
    </row>
    <row r="1326" spans="4:47" x14ac:dyDescent="0.3">
      <c r="E1326" s="35" t="s">
        <v>196</v>
      </c>
      <c r="F1326" s="267"/>
      <c r="G1326" s="43" t="str">
        <f>IF(F1326=O$4,P$4,IF(F1326=O$5,P$5,IF(F1326=O$6,P$6,IF(F1326=O$7,P$7,IF(F1326=O$8,P$8,"")))))</f>
        <v/>
      </c>
      <c r="H1326" s="43"/>
      <c r="I1326" s="43"/>
      <c r="J1326" s="326" t="s">
        <v>458</v>
      </c>
      <c r="K1326" s="324"/>
      <c r="L1326" s="44"/>
      <c r="M1326" s="44"/>
      <c r="N1326" s="44"/>
      <c r="O1326" s="113">
        <f>IF(F1326="",0,1)</f>
        <v>0</v>
      </c>
      <c r="P1326" s="113">
        <f>IF(E1329="",0,1)</f>
        <v>0</v>
      </c>
      <c r="Q1326" s="113">
        <f>IF(E1330="",0,1)</f>
        <v>0</v>
      </c>
      <c r="R1326" s="113">
        <f>IF(E1331="",0,1)</f>
        <v>0</v>
      </c>
      <c r="S1326" s="113">
        <f>IF(E1332="",0,1)</f>
        <v>0</v>
      </c>
      <c r="T1326" s="113">
        <f>IF(E1333="",0,1)</f>
        <v>0</v>
      </c>
      <c r="U1326" s="113">
        <f>IF(E1334="",0,1)</f>
        <v>0</v>
      </c>
      <c r="V1326" s="113">
        <f>IF(E1335="",0,1)</f>
        <v>0</v>
      </c>
      <c r="W1326" s="113">
        <f>IF(E1336="",0,1)</f>
        <v>0</v>
      </c>
      <c r="X1326" s="159"/>
      <c r="AB1326" s="35" t="s">
        <v>196</v>
      </c>
      <c r="AC1326" s="267"/>
      <c r="AD1326" s="43" t="str">
        <f>IF(AC1326=AL$4,AM$4,IF(AC1326=AL$5,AM$5,IF(AC1326=AL$6,AM$6,IF(AC1326=AL$7,AM$7,IF(AC1326=AL$8,AM$8,"")))))</f>
        <v/>
      </c>
      <c r="AE1326" s="43"/>
      <c r="AF1326" s="43"/>
      <c r="AG1326" s="326" t="s">
        <v>458</v>
      </c>
      <c r="AH1326" s="324"/>
      <c r="AI1326" s="44"/>
      <c r="AJ1326" s="44"/>
      <c r="AK1326" s="44"/>
      <c r="AL1326" s="113">
        <f>IF(AC1326="",0,1)</f>
        <v>0</v>
      </c>
      <c r="AM1326" s="113">
        <f>IF(AB1329="",0,1)</f>
        <v>0</v>
      </c>
      <c r="AN1326" s="113">
        <f>IF(AB1330="",0,1)</f>
        <v>0</v>
      </c>
      <c r="AO1326" s="113">
        <f>IF(AB1331="",0,1)</f>
        <v>0</v>
      </c>
      <c r="AP1326" s="113">
        <f>IF(AB1332="",0,1)</f>
        <v>0</v>
      </c>
      <c r="AQ1326" s="113">
        <f>IF(AB1333="",0,1)</f>
        <v>0</v>
      </c>
      <c r="AR1326" s="113">
        <f>IF(AB1334="",0,1)</f>
        <v>0</v>
      </c>
      <c r="AS1326" s="113">
        <f>IF(AB1335="",0,1)</f>
        <v>0</v>
      </c>
      <c r="AT1326" s="113">
        <f>IF(AB1336="",0,1)</f>
        <v>0</v>
      </c>
      <c r="AU1326" s="113">
        <f>IF(AB1336="",0,1)</f>
        <v>0</v>
      </c>
    </row>
    <row r="1327" spans="4:47" x14ac:dyDescent="0.3">
      <c r="G1327" s="82"/>
      <c r="H1327" s="82"/>
      <c r="I1327" s="82"/>
      <c r="J1327" s="82"/>
      <c r="K1327" s="82"/>
      <c r="L1327" s="82"/>
      <c r="M1327" s="82"/>
      <c r="N1327" s="82"/>
      <c r="X1327" s="159"/>
      <c r="AD1327" s="318"/>
      <c r="AE1327" s="318"/>
      <c r="AF1327" s="318"/>
      <c r="AG1327" s="318"/>
      <c r="AH1327" s="318"/>
      <c r="AI1327" s="318"/>
      <c r="AJ1327" s="318"/>
      <c r="AK1327" s="318"/>
    </row>
    <row r="1328" spans="4:47" x14ac:dyDescent="0.3">
      <c r="F1328" s="35" t="s">
        <v>197</v>
      </c>
      <c r="G1328" s="35" t="s">
        <v>198</v>
      </c>
      <c r="H1328" s="35"/>
      <c r="I1328" s="35"/>
      <c r="J1328" s="35" t="s">
        <v>199</v>
      </c>
      <c r="K1328" s="35"/>
      <c r="L1328" s="35"/>
      <c r="M1328" s="35"/>
      <c r="N1328" s="35" t="s">
        <v>200</v>
      </c>
      <c r="X1328" s="159"/>
      <c r="AC1328" s="35" t="s">
        <v>197</v>
      </c>
      <c r="AD1328" s="35" t="s">
        <v>198</v>
      </c>
      <c r="AE1328" s="35"/>
      <c r="AF1328" s="35"/>
      <c r="AG1328" s="35" t="s">
        <v>199</v>
      </c>
      <c r="AH1328" s="35"/>
      <c r="AI1328" s="35"/>
      <c r="AJ1328" s="35"/>
      <c r="AK1328" s="35" t="s">
        <v>200</v>
      </c>
    </row>
    <row r="1329" spans="4:47" ht="15" customHeight="1" x14ac:dyDescent="0.3">
      <c r="E1329" s="46" t="str">
        <f>IF(G1326="","",IF(N1329&gt;0,IF(N1329&lt;=G1326,"X",""),""))</f>
        <v/>
      </c>
      <c r="F1329" s="317" t="str">
        <f>IF($F$26="","",$F$26)</f>
        <v>Grocery Stores</v>
      </c>
      <c r="G1329" s="646"/>
      <c r="H1329" s="647"/>
      <c r="I1329" s="648"/>
      <c r="J1329" s="646"/>
      <c r="K1329" s="647"/>
      <c r="L1329" s="647"/>
      <c r="M1329" s="648"/>
      <c r="N1329" s="122"/>
      <c r="X1329" s="159"/>
      <c r="AB1329" s="46" t="str">
        <f>IF(AD1326="","",IF(AK1329&gt;0,IF(AK1329&lt;=AD1326,"X",""),""))</f>
        <v/>
      </c>
      <c r="AC1329" s="317" t="str">
        <f>IF($F$26="","",$F$26)</f>
        <v>Grocery Stores</v>
      </c>
      <c r="AD1329" s="646"/>
      <c r="AE1329" s="647"/>
      <c r="AF1329" s="648"/>
      <c r="AG1329" s="646"/>
      <c r="AH1329" s="647"/>
      <c r="AI1329" s="647"/>
      <c r="AJ1329" s="648"/>
      <c r="AK1329" s="122"/>
    </row>
    <row r="1330" spans="4:47" ht="15" customHeight="1" x14ac:dyDescent="0.3">
      <c r="E1330" s="46" t="str">
        <f>IF(G1326="","",IF(N1330&gt;0,IF(N1330&lt;=G1326,"X",""),""))</f>
        <v/>
      </c>
      <c r="F1330" s="317" t="str">
        <f>IF($F$27="","",$F$27)</f>
        <v>Education</v>
      </c>
      <c r="G1330" s="646"/>
      <c r="H1330" s="647"/>
      <c r="I1330" s="648"/>
      <c r="J1330" s="646"/>
      <c r="K1330" s="647"/>
      <c r="L1330" s="647"/>
      <c r="M1330" s="648"/>
      <c r="N1330" s="122"/>
      <c r="X1330" s="159"/>
      <c r="AB1330" s="46" t="str">
        <f>IF(AD1326="","",IF(AK1330&gt;0,IF(AK1330&lt;=AD1326,"X",""),""))</f>
        <v/>
      </c>
      <c r="AC1330" s="317" t="str">
        <f>IF($F$27="","",$F$27)</f>
        <v>Education</v>
      </c>
      <c r="AD1330" s="646"/>
      <c r="AE1330" s="647"/>
      <c r="AF1330" s="648"/>
      <c r="AG1330" s="646"/>
      <c r="AH1330" s="647"/>
      <c r="AI1330" s="647"/>
      <c r="AJ1330" s="648"/>
      <c r="AK1330" s="122"/>
    </row>
    <row r="1331" spans="4:47" ht="15" customHeight="1" x14ac:dyDescent="0.3">
      <c r="E1331" s="46" t="str">
        <f>IF(G1326="","",IF(N1331&gt;0,IF(N1331&lt;=G1326,"X",""),""))</f>
        <v/>
      </c>
      <c r="F1331" s="317" t="str">
        <f>IF($F$28="","",$F$28)</f>
        <v>Recreation</v>
      </c>
      <c r="G1331" s="646"/>
      <c r="H1331" s="647"/>
      <c r="I1331" s="648"/>
      <c r="J1331" s="646"/>
      <c r="K1331" s="647"/>
      <c r="L1331" s="647"/>
      <c r="M1331" s="648"/>
      <c r="N1331" s="122"/>
      <c r="X1331" s="159"/>
      <c r="AB1331" s="46" t="str">
        <f>IF(AD1326="","",IF(AK1331&gt;0,IF(AK1331&lt;=AD1326,"X",""),""))</f>
        <v/>
      </c>
      <c r="AC1331" s="317" t="str">
        <f>IF($F$28="","",$F$28)</f>
        <v>Recreation</v>
      </c>
      <c r="AD1331" s="646"/>
      <c r="AE1331" s="647"/>
      <c r="AF1331" s="648"/>
      <c r="AG1331" s="646"/>
      <c r="AH1331" s="647"/>
      <c r="AI1331" s="647"/>
      <c r="AJ1331" s="648"/>
      <c r="AK1331" s="122"/>
    </row>
    <row r="1332" spans="4:47" ht="15" customHeight="1" x14ac:dyDescent="0.3">
      <c r="E1332" s="46" t="str">
        <f>IF(G1326="","",IF(N1332&gt;0,IF(N1332&lt;=G1326,"X",""),""))</f>
        <v/>
      </c>
      <c r="F1332" s="317" t="str">
        <f>IF($F$29="","",$F$29)</f>
        <v>Health Services</v>
      </c>
      <c r="G1332" s="646"/>
      <c r="H1332" s="647"/>
      <c r="I1332" s="648"/>
      <c r="J1332" s="646"/>
      <c r="K1332" s="647"/>
      <c r="L1332" s="647"/>
      <c r="M1332" s="648"/>
      <c r="N1332" s="122"/>
      <c r="X1332" s="159"/>
      <c r="AB1332" s="46" t="str">
        <f>IF(AD1326="","",IF(AK1332&gt;0,IF(AK1332&lt;=AD1326,"X",""),""))</f>
        <v/>
      </c>
      <c r="AC1332" s="317" t="str">
        <f>IF($F$29="","",$F$29)</f>
        <v>Health Services</v>
      </c>
      <c r="AD1332" s="646"/>
      <c r="AE1332" s="647"/>
      <c r="AF1332" s="648"/>
      <c r="AG1332" s="646"/>
      <c r="AH1332" s="647"/>
      <c r="AI1332" s="647"/>
      <c r="AJ1332" s="648"/>
      <c r="AK1332" s="122"/>
    </row>
    <row r="1333" spans="4:47" ht="15" customHeight="1" x14ac:dyDescent="0.3">
      <c r="E1333" s="46" t="str">
        <f>IF(G1326="","",IF(N1333&gt;0,IF(N1333&lt;=G1326,"X",""),""))</f>
        <v/>
      </c>
      <c r="F1333" s="317" t="str">
        <f>IF($F$30="","",$F$30)</f>
        <v>Social Services</v>
      </c>
      <c r="G1333" s="646"/>
      <c r="H1333" s="647"/>
      <c r="I1333" s="648"/>
      <c r="J1333" s="646"/>
      <c r="K1333" s="647"/>
      <c r="L1333" s="647"/>
      <c r="M1333" s="648"/>
      <c r="N1333" s="122"/>
      <c r="X1333" s="159"/>
      <c r="AB1333" s="46" t="str">
        <f>IF(AD1326="","",IF(AK1333&gt;0,IF(AK1333&lt;=AD1326,"X",""),""))</f>
        <v/>
      </c>
      <c r="AC1333" s="317" t="str">
        <f>IF($F$30="","",$F$30)</f>
        <v>Social Services</v>
      </c>
      <c r="AD1333" s="646"/>
      <c r="AE1333" s="647"/>
      <c r="AF1333" s="648"/>
      <c r="AG1333" s="646"/>
      <c r="AH1333" s="647"/>
      <c r="AI1333" s="647"/>
      <c r="AJ1333" s="648"/>
      <c r="AK1333" s="122"/>
    </row>
    <row r="1334" spans="4:47" ht="15" customHeight="1" x14ac:dyDescent="0.3">
      <c r="E1334" s="46" t="str">
        <f>IF(G1326="","",IF(N1334&gt;0,IF(N1334&lt;=G1326,"X",""),""))</f>
        <v/>
      </c>
      <c r="F1334" s="317" t="str">
        <f>IF($F$31="","",$F$31)</f>
        <v/>
      </c>
      <c r="G1334" s="646"/>
      <c r="H1334" s="647"/>
      <c r="I1334" s="648"/>
      <c r="J1334" s="646"/>
      <c r="K1334" s="647"/>
      <c r="L1334" s="647"/>
      <c r="M1334" s="648"/>
      <c r="N1334" s="122"/>
      <c r="X1334" s="159"/>
      <c r="AB1334" s="46" t="str">
        <f>IF(AD1326="","",IF(AK1334&gt;0,IF(AK1334&lt;=AD1326,"X",""),""))</f>
        <v/>
      </c>
      <c r="AC1334" s="317" t="str">
        <f>IF($F$31="","",$F$31)</f>
        <v/>
      </c>
      <c r="AD1334" s="646"/>
      <c r="AE1334" s="647"/>
      <c r="AF1334" s="648"/>
      <c r="AG1334" s="646"/>
      <c r="AH1334" s="647"/>
      <c r="AI1334" s="647"/>
      <c r="AJ1334" s="648"/>
      <c r="AK1334" s="122"/>
    </row>
    <row r="1335" spans="4:47" ht="15" customHeight="1" x14ac:dyDescent="0.3">
      <c r="E1335" s="46" t="str">
        <f>IF(G1326="","",IF(N1335&gt;0,IF(N1335&lt;=G1326,"X",""),""))</f>
        <v/>
      </c>
      <c r="F1335" s="317" t="str">
        <f>IF($F$32="","",$F$32)</f>
        <v/>
      </c>
      <c r="G1335" s="646"/>
      <c r="H1335" s="647"/>
      <c r="I1335" s="648"/>
      <c r="J1335" s="646"/>
      <c r="K1335" s="647"/>
      <c r="L1335" s="647"/>
      <c r="M1335" s="648"/>
      <c r="N1335" s="122"/>
      <c r="X1335" s="159"/>
      <c r="AB1335" s="46" t="str">
        <f>IF(AD1326="","",IF(AK1335&gt;0,IF(AK1335&lt;=AD1326,"X",""),""))</f>
        <v/>
      </c>
      <c r="AC1335" s="317" t="str">
        <f>IF($F$32="","",$F$32)</f>
        <v/>
      </c>
      <c r="AD1335" s="646"/>
      <c r="AE1335" s="647"/>
      <c r="AF1335" s="648"/>
      <c r="AG1335" s="646"/>
      <c r="AH1335" s="647"/>
      <c r="AI1335" s="647"/>
      <c r="AJ1335" s="648"/>
      <c r="AK1335" s="122"/>
    </row>
    <row r="1336" spans="4:47" ht="15" customHeight="1" x14ac:dyDescent="0.3">
      <c r="E1336" s="46" t="str">
        <f>IF(G1326="","",IF(N1336&gt;0,IF(N1336&lt;=G1326,"X",""),""))</f>
        <v/>
      </c>
      <c r="F1336" s="317" t="str">
        <f>IF($F$33="","",$F$33)</f>
        <v/>
      </c>
      <c r="G1336" s="646"/>
      <c r="H1336" s="647"/>
      <c r="I1336" s="648"/>
      <c r="J1336" s="646"/>
      <c r="K1336" s="647"/>
      <c r="L1336" s="647"/>
      <c r="M1336" s="648"/>
      <c r="N1336" s="122"/>
      <c r="X1336" s="159"/>
      <c r="AB1336" s="46" t="str">
        <f>IF(AD1326="","",IF(AK1336&gt;0,IF(AK1336&lt;=AD1326,"X",""),""))</f>
        <v/>
      </c>
      <c r="AC1336" s="317" t="str">
        <f>IF($F$33="","",$F$33)</f>
        <v/>
      </c>
      <c r="AD1336" s="646"/>
      <c r="AE1336" s="647"/>
      <c r="AF1336" s="648"/>
      <c r="AG1336" s="646"/>
      <c r="AH1336" s="647"/>
      <c r="AI1336" s="647"/>
      <c r="AJ1336" s="648"/>
      <c r="AK1336" s="122"/>
    </row>
    <row r="1337" spans="4:47" ht="17.25" thickBot="1" x14ac:dyDescent="0.35">
      <c r="D1337" s="40"/>
      <c r="E1337" s="40"/>
      <c r="F1337" s="40"/>
      <c r="G1337" s="40"/>
      <c r="H1337" s="40"/>
      <c r="I1337" s="40"/>
      <c r="J1337" s="40"/>
      <c r="K1337" s="40"/>
      <c r="L1337" s="40"/>
      <c r="M1337" s="40"/>
      <c r="N1337" s="40"/>
      <c r="X1337" s="159"/>
      <c r="AA1337" s="40"/>
      <c r="AB1337" s="40"/>
      <c r="AC1337" s="40"/>
      <c r="AD1337" s="40"/>
      <c r="AE1337" s="40"/>
      <c r="AF1337" s="40"/>
      <c r="AG1337" s="40"/>
      <c r="AH1337" s="40"/>
      <c r="AI1337" s="40"/>
      <c r="AJ1337" s="40"/>
      <c r="AK1337" s="40"/>
    </row>
    <row r="1338" spans="4:47" x14ac:dyDescent="0.3">
      <c r="D1338" s="645"/>
      <c r="E1338" s="645"/>
      <c r="F1338" s="645"/>
      <c r="G1338" s="645"/>
      <c r="H1338" s="645"/>
      <c r="I1338" s="645"/>
      <c r="J1338" s="645"/>
      <c r="K1338" s="645"/>
      <c r="L1338" s="645"/>
      <c r="M1338" s="645"/>
      <c r="N1338" s="645"/>
      <c r="X1338" s="159"/>
      <c r="AA1338" s="645"/>
      <c r="AB1338" s="645"/>
      <c r="AC1338" s="645"/>
      <c r="AD1338" s="645"/>
      <c r="AE1338" s="645"/>
      <c r="AF1338" s="645"/>
      <c r="AG1338" s="645"/>
      <c r="AH1338" s="645"/>
      <c r="AI1338" s="645"/>
      <c r="AJ1338" s="645"/>
      <c r="AK1338" s="645"/>
    </row>
    <row r="1339" spans="4:47" x14ac:dyDescent="0.3">
      <c r="E1339" s="35" t="s">
        <v>194</v>
      </c>
      <c r="F1339" s="41">
        <f>F1325+1</f>
        <v>94</v>
      </c>
      <c r="G1339" s="35" t="s">
        <v>195</v>
      </c>
      <c r="H1339" s="35"/>
      <c r="I1339" s="35"/>
      <c r="J1339" s="326" t="s">
        <v>457</v>
      </c>
      <c r="K1339" s="324"/>
      <c r="X1339" s="159"/>
      <c r="AB1339" s="35" t="s">
        <v>194</v>
      </c>
      <c r="AC1339" s="41">
        <f>AC1325+1</f>
        <v>94</v>
      </c>
      <c r="AD1339" s="35" t="s">
        <v>195</v>
      </c>
      <c r="AE1339" s="35"/>
      <c r="AF1339" s="35"/>
      <c r="AG1339" s="326" t="s">
        <v>457</v>
      </c>
      <c r="AH1339" s="324"/>
    </row>
    <row r="1340" spans="4:47" x14ac:dyDescent="0.3">
      <c r="E1340" s="35" t="s">
        <v>196</v>
      </c>
      <c r="F1340" s="267"/>
      <c r="G1340" s="43" t="str">
        <f>IF(F1340=O$4,P$4,IF(F1340=O$5,P$5,IF(F1340=O$6,P$6,IF(F1340=O$7,P$7,IF(F1340=O$8,P$8,"")))))</f>
        <v/>
      </c>
      <c r="H1340" s="43"/>
      <c r="I1340" s="43"/>
      <c r="J1340" s="326" t="s">
        <v>458</v>
      </c>
      <c r="K1340" s="324"/>
      <c r="L1340" s="44"/>
      <c r="M1340" s="44"/>
      <c r="N1340" s="44"/>
      <c r="O1340" s="113">
        <f>IF(F1340="",0,1)</f>
        <v>0</v>
      </c>
      <c r="P1340" s="113">
        <f>IF(E1343="",0,1)</f>
        <v>0</v>
      </c>
      <c r="Q1340" s="113">
        <f>IF(E1344="",0,1)</f>
        <v>0</v>
      </c>
      <c r="R1340" s="113">
        <f>IF(E1345="",0,1)</f>
        <v>0</v>
      </c>
      <c r="S1340" s="113">
        <f>IF(E1346="",0,1)</f>
        <v>0</v>
      </c>
      <c r="T1340" s="113">
        <f>IF(E1347="",0,1)</f>
        <v>0</v>
      </c>
      <c r="U1340" s="113">
        <f>IF(E1348="",0,1)</f>
        <v>0</v>
      </c>
      <c r="V1340" s="113">
        <f>IF(E1349="",0,1)</f>
        <v>0</v>
      </c>
      <c r="W1340" s="113">
        <f>IF(E1350="",0,1)</f>
        <v>0</v>
      </c>
      <c r="X1340" s="159"/>
      <c r="AB1340" s="35" t="s">
        <v>196</v>
      </c>
      <c r="AC1340" s="267"/>
      <c r="AD1340" s="43" t="str">
        <f>IF(AC1340=AL$4,AM$4,IF(AC1340=AL$5,AM$5,IF(AC1340=AL$6,AM$6,IF(AC1340=AL$7,AM$7,IF(AC1340=AL$8,AM$8,"")))))</f>
        <v/>
      </c>
      <c r="AE1340" s="43"/>
      <c r="AF1340" s="43"/>
      <c r="AG1340" s="326" t="s">
        <v>458</v>
      </c>
      <c r="AH1340" s="324"/>
      <c r="AI1340" s="44"/>
      <c r="AJ1340" s="44"/>
      <c r="AK1340" s="44"/>
      <c r="AL1340" s="113">
        <f>IF(AC1340="",0,1)</f>
        <v>0</v>
      </c>
      <c r="AM1340" s="113">
        <f>IF(AB1343="",0,1)</f>
        <v>0</v>
      </c>
      <c r="AN1340" s="113">
        <f>IF(AB1344="",0,1)</f>
        <v>0</v>
      </c>
      <c r="AO1340" s="113">
        <f>IF(AB1345="",0,1)</f>
        <v>0</v>
      </c>
      <c r="AP1340" s="113">
        <f>IF(AB1346="",0,1)</f>
        <v>0</v>
      </c>
      <c r="AQ1340" s="113">
        <f>IF(AB1347="",0,1)</f>
        <v>0</v>
      </c>
      <c r="AR1340" s="113">
        <f>IF(AB1348="",0,1)</f>
        <v>0</v>
      </c>
      <c r="AS1340" s="113">
        <f>IF(AB1349="",0,1)</f>
        <v>0</v>
      </c>
      <c r="AT1340" s="113">
        <f>IF(AB1350="",0,1)</f>
        <v>0</v>
      </c>
      <c r="AU1340" s="113">
        <f>IF(AB1350="",0,1)</f>
        <v>0</v>
      </c>
    </row>
    <row r="1341" spans="4:47" x14ac:dyDescent="0.3">
      <c r="G1341" s="82"/>
      <c r="H1341" s="82"/>
      <c r="I1341" s="82"/>
      <c r="J1341" s="82"/>
      <c r="K1341" s="82"/>
      <c r="L1341" s="82"/>
      <c r="M1341" s="82"/>
      <c r="N1341" s="82"/>
      <c r="X1341" s="159"/>
      <c r="AD1341" s="318"/>
      <c r="AE1341" s="318"/>
      <c r="AF1341" s="318"/>
      <c r="AG1341" s="318"/>
      <c r="AH1341" s="318"/>
      <c r="AI1341" s="318"/>
      <c r="AJ1341" s="318"/>
      <c r="AK1341" s="318"/>
    </row>
    <row r="1342" spans="4:47" x14ac:dyDescent="0.3">
      <c r="F1342" s="35" t="s">
        <v>197</v>
      </c>
      <c r="G1342" s="35" t="s">
        <v>198</v>
      </c>
      <c r="H1342" s="35"/>
      <c r="I1342" s="35"/>
      <c r="J1342" s="35" t="s">
        <v>199</v>
      </c>
      <c r="K1342" s="35"/>
      <c r="L1342" s="35"/>
      <c r="M1342" s="35"/>
      <c r="N1342" s="35" t="s">
        <v>200</v>
      </c>
      <c r="X1342" s="159"/>
      <c r="AC1342" s="35" t="s">
        <v>197</v>
      </c>
      <c r="AD1342" s="35" t="s">
        <v>198</v>
      </c>
      <c r="AE1342" s="35"/>
      <c r="AF1342" s="35"/>
      <c r="AG1342" s="35" t="s">
        <v>199</v>
      </c>
      <c r="AH1342" s="35"/>
      <c r="AI1342" s="35"/>
      <c r="AJ1342" s="35"/>
      <c r="AK1342" s="35" t="s">
        <v>200</v>
      </c>
    </row>
    <row r="1343" spans="4:47" ht="15" customHeight="1" x14ac:dyDescent="0.3">
      <c r="E1343" s="46" t="str">
        <f>IF(G1340="","",IF(N1343&gt;0,IF(N1343&lt;=G1340,"X",""),""))</f>
        <v/>
      </c>
      <c r="F1343" s="317" t="str">
        <f>IF($F$26="","",$F$26)</f>
        <v>Grocery Stores</v>
      </c>
      <c r="G1343" s="646"/>
      <c r="H1343" s="647"/>
      <c r="I1343" s="648"/>
      <c r="J1343" s="646"/>
      <c r="K1343" s="647"/>
      <c r="L1343" s="647"/>
      <c r="M1343" s="648"/>
      <c r="N1343" s="122"/>
      <c r="X1343" s="159"/>
      <c r="AB1343" s="46" t="str">
        <f>IF(AD1340="","",IF(AK1343&gt;0,IF(AK1343&lt;=AD1340,"X",""),""))</f>
        <v/>
      </c>
      <c r="AC1343" s="317" t="str">
        <f>IF($F$26="","",$F$26)</f>
        <v>Grocery Stores</v>
      </c>
      <c r="AD1343" s="646"/>
      <c r="AE1343" s="647"/>
      <c r="AF1343" s="648"/>
      <c r="AG1343" s="646"/>
      <c r="AH1343" s="647"/>
      <c r="AI1343" s="647"/>
      <c r="AJ1343" s="648"/>
      <c r="AK1343" s="122"/>
    </row>
    <row r="1344" spans="4:47" ht="15" customHeight="1" x14ac:dyDescent="0.3">
      <c r="E1344" s="46" t="str">
        <f>IF(G1340="","",IF(N1344&gt;0,IF(N1344&lt;=G1340,"X",""),""))</f>
        <v/>
      </c>
      <c r="F1344" s="317" t="str">
        <f>IF($F$27="","",$F$27)</f>
        <v>Education</v>
      </c>
      <c r="G1344" s="646"/>
      <c r="H1344" s="647"/>
      <c r="I1344" s="648"/>
      <c r="J1344" s="646"/>
      <c r="K1344" s="647"/>
      <c r="L1344" s="647"/>
      <c r="M1344" s="648"/>
      <c r="N1344" s="122"/>
      <c r="X1344" s="159"/>
      <c r="AB1344" s="46" t="str">
        <f>IF(AD1340="","",IF(AK1344&gt;0,IF(AK1344&lt;=AD1340,"X",""),""))</f>
        <v/>
      </c>
      <c r="AC1344" s="317" t="str">
        <f>IF($F$27="","",$F$27)</f>
        <v>Education</v>
      </c>
      <c r="AD1344" s="646"/>
      <c r="AE1344" s="647"/>
      <c r="AF1344" s="648"/>
      <c r="AG1344" s="646"/>
      <c r="AH1344" s="647"/>
      <c r="AI1344" s="647"/>
      <c r="AJ1344" s="648"/>
      <c r="AK1344" s="122"/>
    </row>
    <row r="1345" spans="4:47" ht="15" customHeight="1" x14ac:dyDescent="0.3">
      <c r="E1345" s="46" t="str">
        <f>IF(G1340="","",IF(N1345&gt;0,IF(N1345&lt;=G1340,"X",""),""))</f>
        <v/>
      </c>
      <c r="F1345" s="317" t="str">
        <f>IF($F$28="","",$F$28)</f>
        <v>Recreation</v>
      </c>
      <c r="G1345" s="646"/>
      <c r="H1345" s="647"/>
      <c r="I1345" s="648"/>
      <c r="J1345" s="646"/>
      <c r="K1345" s="647"/>
      <c r="L1345" s="647"/>
      <c r="M1345" s="648"/>
      <c r="N1345" s="122"/>
      <c r="X1345" s="159"/>
      <c r="AB1345" s="46" t="str">
        <f>IF(AD1340="","",IF(AK1345&gt;0,IF(AK1345&lt;=AD1340,"X",""),""))</f>
        <v/>
      </c>
      <c r="AC1345" s="317" t="str">
        <f>IF($F$28="","",$F$28)</f>
        <v>Recreation</v>
      </c>
      <c r="AD1345" s="646"/>
      <c r="AE1345" s="647"/>
      <c r="AF1345" s="648"/>
      <c r="AG1345" s="646"/>
      <c r="AH1345" s="647"/>
      <c r="AI1345" s="647"/>
      <c r="AJ1345" s="648"/>
      <c r="AK1345" s="122"/>
    </row>
    <row r="1346" spans="4:47" ht="15" customHeight="1" x14ac:dyDescent="0.3">
      <c r="E1346" s="46" t="str">
        <f>IF(G1340="","",IF(N1346&gt;0,IF(N1346&lt;=G1340,"X",""),""))</f>
        <v/>
      </c>
      <c r="F1346" s="317" t="str">
        <f>IF($F$29="","",$F$29)</f>
        <v>Health Services</v>
      </c>
      <c r="G1346" s="646"/>
      <c r="H1346" s="647"/>
      <c r="I1346" s="648"/>
      <c r="J1346" s="646"/>
      <c r="K1346" s="647"/>
      <c r="L1346" s="647"/>
      <c r="M1346" s="648"/>
      <c r="N1346" s="122"/>
      <c r="X1346" s="159"/>
      <c r="AB1346" s="46" t="str">
        <f>IF(AD1340="","",IF(AK1346&gt;0,IF(AK1346&lt;=AD1340,"X",""),""))</f>
        <v/>
      </c>
      <c r="AC1346" s="317" t="str">
        <f>IF($F$29="","",$F$29)</f>
        <v>Health Services</v>
      </c>
      <c r="AD1346" s="646"/>
      <c r="AE1346" s="647"/>
      <c r="AF1346" s="648"/>
      <c r="AG1346" s="646"/>
      <c r="AH1346" s="647"/>
      <c r="AI1346" s="647"/>
      <c r="AJ1346" s="648"/>
      <c r="AK1346" s="122"/>
    </row>
    <row r="1347" spans="4:47" ht="15" customHeight="1" x14ac:dyDescent="0.3">
      <c r="E1347" s="46" t="str">
        <f>IF(G1340="","",IF(N1347&gt;0,IF(N1347&lt;=G1340,"X",""),""))</f>
        <v/>
      </c>
      <c r="F1347" s="317" t="str">
        <f>IF($F$30="","",$F$30)</f>
        <v>Social Services</v>
      </c>
      <c r="G1347" s="646"/>
      <c r="H1347" s="647"/>
      <c r="I1347" s="648"/>
      <c r="J1347" s="646"/>
      <c r="K1347" s="647"/>
      <c r="L1347" s="647"/>
      <c r="M1347" s="648"/>
      <c r="N1347" s="122"/>
      <c r="X1347" s="159"/>
      <c r="AB1347" s="46" t="str">
        <f>IF(AD1340="","",IF(AK1347&gt;0,IF(AK1347&lt;=AD1340,"X",""),""))</f>
        <v/>
      </c>
      <c r="AC1347" s="317" t="str">
        <f>IF($F$30="","",$F$30)</f>
        <v>Social Services</v>
      </c>
      <c r="AD1347" s="646"/>
      <c r="AE1347" s="647"/>
      <c r="AF1347" s="648"/>
      <c r="AG1347" s="646"/>
      <c r="AH1347" s="647"/>
      <c r="AI1347" s="647"/>
      <c r="AJ1347" s="648"/>
      <c r="AK1347" s="122"/>
    </row>
    <row r="1348" spans="4:47" ht="15" customHeight="1" x14ac:dyDescent="0.3">
      <c r="E1348" s="46" t="str">
        <f>IF(G1340="","",IF(N1348&gt;0,IF(N1348&lt;=G1340,"X",""),""))</f>
        <v/>
      </c>
      <c r="F1348" s="317" t="str">
        <f>IF($F$31="","",$F$31)</f>
        <v/>
      </c>
      <c r="G1348" s="646"/>
      <c r="H1348" s="647"/>
      <c r="I1348" s="648"/>
      <c r="J1348" s="646"/>
      <c r="K1348" s="647"/>
      <c r="L1348" s="647"/>
      <c r="M1348" s="648"/>
      <c r="N1348" s="122"/>
      <c r="X1348" s="159"/>
      <c r="AB1348" s="46" t="str">
        <f>IF(AD1340="","",IF(AK1348&gt;0,IF(AK1348&lt;=AD1340,"X",""),""))</f>
        <v/>
      </c>
      <c r="AC1348" s="317" t="str">
        <f>IF($F$31="","",$F$31)</f>
        <v/>
      </c>
      <c r="AD1348" s="646"/>
      <c r="AE1348" s="647"/>
      <c r="AF1348" s="648"/>
      <c r="AG1348" s="646"/>
      <c r="AH1348" s="647"/>
      <c r="AI1348" s="647"/>
      <c r="AJ1348" s="648"/>
      <c r="AK1348" s="122"/>
    </row>
    <row r="1349" spans="4:47" ht="15" customHeight="1" x14ac:dyDescent="0.3">
      <c r="E1349" s="46" t="str">
        <f>IF(G1340="","",IF(N1349&gt;0,IF(N1349&lt;=G1340,"X",""),""))</f>
        <v/>
      </c>
      <c r="F1349" s="317" t="str">
        <f>IF($F$32="","",$F$32)</f>
        <v/>
      </c>
      <c r="G1349" s="646"/>
      <c r="H1349" s="647"/>
      <c r="I1349" s="648"/>
      <c r="J1349" s="646"/>
      <c r="K1349" s="647"/>
      <c r="L1349" s="647"/>
      <c r="M1349" s="648"/>
      <c r="N1349" s="122"/>
      <c r="X1349" s="159"/>
      <c r="AB1349" s="46" t="str">
        <f>IF(AD1340="","",IF(AK1349&gt;0,IF(AK1349&lt;=AD1340,"X",""),""))</f>
        <v/>
      </c>
      <c r="AC1349" s="317" t="str">
        <f>IF($F$32="","",$F$32)</f>
        <v/>
      </c>
      <c r="AD1349" s="646"/>
      <c r="AE1349" s="647"/>
      <c r="AF1349" s="648"/>
      <c r="AG1349" s="646"/>
      <c r="AH1349" s="647"/>
      <c r="AI1349" s="647"/>
      <c r="AJ1349" s="648"/>
      <c r="AK1349" s="122"/>
    </row>
    <row r="1350" spans="4:47" ht="15" customHeight="1" x14ac:dyDescent="0.3">
      <c r="E1350" s="46" t="str">
        <f>IF(G1340="","",IF(N1350&gt;0,IF(N1350&lt;=G1340,"X",""),""))</f>
        <v/>
      </c>
      <c r="F1350" s="317" t="str">
        <f>IF($F$33="","",$F$33)</f>
        <v/>
      </c>
      <c r="G1350" s="646"/>
      <c r="H1350" s="647"/>
      <c r="I1350" s="648"/>
      <c r="J1350" s="646"/>
      <c r="K1350" s="647"/>
      <c r="L1350" s="647"/>
      <c r="M1350" s="648"/>
      <c r="N1350" s="122"/>
      <c r="X1350" s="159"/>
      <c r="AB1350" s="46" t="str">
        <f>IF(AD1340="","",IF(AK1350&gt;0,IF(AK1350&lt;=AD1340,"X",""),""))</f>
        <v/>
      </c>
      <c r="AC1350" s="317" t="str">
        <f>IF($F$33="","",$F$33)</f>
        <v/>
      </c>
      <c r="AD1350" s="646"/>
      <c r="AE1350" s="647"/>
      <c r="AF1350" s="648"/>
      <c r="AG1350" s="646"/>
      <c r="AH1350" s="647"/>
      <c r="AI1350" s="647"/>
      <c r="AJ1350" s="648"/>
      <c r="AK1350" s="122"/>
    </row>
    <row r="1351" spans="4:47" ht="17.25" thickBot="1" x14ac:dyDescent="0.35">
      <c r="D1351" s="40"/>
      <c r="E1351" s="40"/>
      <c r="F1351" s="40"/>
      <c r="G1351" s="40"/>
      <c r="H1351" s="40"/>
      <c r="I1351" s="40"/>
      <c r="J1351" s="40"/>
      <c r="K1351" s="40"/>
      <c r="L1351" s="40"/>
      <c r="M1351" s="40"/>
      <c r="N1351" s="40"/>
      <c r="X1351" s="159"/>
      <c r="AA1351" s="40"/>
      <c r="AB1351" s="40"/>
      <c r="AC1351" s="40"/>
      <c r="AD1351" s="40"/>
      <c r="AE1351" s="40"/>
      <c r="AF1351" s="40"/>
      <c r="AG1351" s="40"/>
      <c r="AH1351" s="40"/>
      <c r="AI1351" s="40"/>
      <c r="AJ1351" s="40"/>
      <c r="AK1351" s="40"/>
    </row>
    <row r="1352" spans="4:47" x14ac:dyDescent="0.3">
      <c r="D1352" s="645"/>
      <c r="E1352" s="645"/>
      <c r="F1352" s="645"/>
      <c r="G1352" s="645"/>
      <c r="H1352" s="645"/>
      <c r="I1352" s="645"/>
      <c r="J1352" s="645"/>
      <c r="K1352" s="645"/>
      <c r="L1352" s="645"/>
      <c r="M1352" s="645"/>
      <c r="N1352" s="645"/>
      <c r="X1352" s="159"/>
      <c r="AA1352" s="645"/>
      <c r="AB1352" s="645"/>
      <c r="AC1352" s="645"/>
      <c r="AD1352" s="645"/>
      <c r="AE1352" s="645"/>
      <c r="AF1352" s="645"/>
      <c r="AG1352" s="645"/>
      <c r="AH1352" s="645"/>
      <c r="AI1352" s="645"/>
      <c r="AJ1352" s="645"/>
      <c r="AK1352" s="645"/>
    </row>
    <row r="1353" spans="4:47" x14ac:dyDescent="0.3">
      <c r="E1353" s="35" t="s">
        <v>194</v>
      </c>
      <c r="F1353" s="41">
        <f>F1339+1</f>
        <v>95</v>
      </c>
      <c r="G1353" s="35" t="s">
        <v>195</v>
      </c>
      <c r="H1353" s="35"/>
      <c r="I1353" s="35"/>
      <c r="J1353" s="326" t="s">
        <v>457</v>
      </c>
      <c r="K1353" s="324"/>
      <c r="X1353" s="159"/>
      <c r="AB1353" s="35" t="s">
        <v>194</v>
      </c>
      <c r="AC1353" s="41">
        <f>AC1339+1</f>
        <v>95</v>
      </c>
      <c r="AD1353" s="35" t="s">
        <v>195</v>
      </c>
      <c r="AE1353" s="35"/>
      <c r="AF1353" s="35"/>
      <c r="AG1353" s="326" t="s">
        <v>457</v>
      </c>
      <c r="AH1353" s="324"/>
    </row>
    <row r="1354" spans="4:47" x14ac:dyDescent="0.3">
      <c r="E1354" s="35" t="s">
        <v>196</v>
      </c>
      <c r="F1354" s="267"/>
      <c r="G1354" s="43" t="str">
        <f>IF(F1354=O$4,P$4,IF(F1354=O$5,P$5,IF(F1354=O$6,P$6,IF(F1354=O$7,P$7,IF(F1354=O$8,P$8,"")))))</f>
        <v/>
      </c>
      <c r="H1354" s="43"/>
      <c r="I1354" s="43"/>
      <c r="J1354" s="326" t="s">
        <v>458</v>
      </c>
      <c r="K1354" s="324"/>
      <c r="L1354" s="44"/>
      <c r="M1354" s="44"/>
      <c r="N1354" s="44"/>
      <c r="O1354" s="113">
        <f>IF(F1354="",0,1)</f>
        <v>0</v>
      </c>
      <c r="P1354" s="113">
        <f>IF(E1357="",0,1)</f>
        <v>0</v>
      </c>
      <c r="Q1354" s="113">
        <f>IF(E1358="",0,1)</f>
        <v>0</v>
      </c>
      <c r="R1354" s="113">
        <f>IF(E1359="",0,1)</f>
        <v>0</v>
      </c>
      <c r="S1354" s="113">
        <f>IF(E1360="",0,1)</f>
        <v>0</v>
      </c>
      <c r="T1354" s="113">
        <f>IF(E1361="",0,1)</f>
        <v>0</v>
      </c>
      <c r="U1354" s="113">
        <f>IF(E1362="",0,1)</f>
        <v>0</v>
      </c>
      <c r="V1354" s="113">
        <f>IF(E1363="",0,1)</f>
        <v>0</v>
      </c>
      <c r="W1354" s="113">
        <f>IF(E1364="",0,1)</f>
        <v>0</v>
      </c>
      <c r="X1354" s="159"/>
      <c r="AB1354" s="35" t="s">
        <v>196</v>
      </c>
      <c r="AC1354" s="267"/>
      <c r="AD1354" s="43" t="str">
        <f>IF(AC1354=AL$4,AM$4,IF(AC1354=AL$5,AM$5,IF(AC1354=AL$6,AM$6,IF(AC1354=AL$7,AM$7,IF(AC1354=AL$8,AM$8,"")))))</f>
        <v/>
      </c>
      <c r="AE1354" s="43"/>
      <c r="AF1354" s="43"/>
      <c r="AG1354" s="326" t="s">
        <v>458</v>
      </c>
      <c r="AH1354" s="324"/>
      <c r="AI1354" s="44"/>
      <c r="AJ1354" s="44"/>
      <c r="AK1354" s="44"/>
      <c r="AL1354" s="113">
        <f>IF(AC1354="",0,1)</f>
        <v>0</v>
      </c>
      <c r="AM1354" s="113">
        <f>IF(AB1357="",0,1)</f>
        <v>0</v>
      </c>
      <c r="AN1354" s="113">
        <f>IF(AB1358="",0,1)</f>
        <v>0</v>
      </c>
      <c r="AO1354" s="113">
        <f>IF(AB1359="",0,1)</f>
        <v>0</v>
      </c>
      <c r="AP1354" s="113">
        <f>IF(AB1360="",0,1)</f>
        <v>0</v>
      </c>
      <c r="AQ1354" s="113">
        <f>IF(AB1361="",0,1)</f>
        <v>0</v>
      </c>
      <c r="AR1354" s="113">
        <f>IF(AB1362="",0,1)</f>
        <v>0</v>
      </c>
      <c r="AS1354" s="113">
        <f>IF(AB1363="",0,1)</f>
        <v>0</v>
      </c>
      <c r="AT1354" s="113">
        <f>IF(AB1364="",0,1)</f>
        <v>0</v>
      </c>
      <c r="AU1354" s="113">
        <f>IF(AB1364="",0,1)</f>
        <v>0</v>
      </c>
    </row>
    <row r="1355" spans="4:47" x14ac:dyDescent="0.3">
      <c r="G1355" s="82"/>
      <c r="H1355" s="82"/>
      <c r="I1355" s="82"/>
      <c r="J1355" s="82"/>
      <c r="K1355" s="82"/>
      <c r="L1355" s="82"/>
      <c r="M1355" s="82"/>
      <c r="N1355" s="82"/>
      <c r="X1355" s="159"/>
      <c r="AD1355" s="318"/>
      <c r="AE1355" s="318"/>
      <c r="AF1355" s="318"/>
      <c r="AG1355" s="318"/>
      <c r="AH1355" s="318"/>
      <c r="AI1355" s="318"/>
      <c r="AJ1355" s="318"/>
      <c r="AK1355" s="318"/>
    </row>
    <row r="1356" spans="4:47" x14ac:dyDescent="0.3">
      <c r="F1356" s="35" t="s">
        <v>197</v>
      </c>
      <c r="G1356" s="35" t="s">
        <v>198</v>
      </c>
      <c r="H1356" s="35"/>
      <c r="I1356" s="35"/>
      <c r="J1356" s="35" t="s">
        <v>199</v>
      </c>
      <c r="K1356" s="35"/>
      <c r="L1356" s="35"/>
      <c r="M1356" s="35"/>
      <c r="N1356" s="35" t="s">
        <v>200</v>
      </c>
      <c r="X1356" s="159"/>
      <c r="AC1356" s="35" t="s">
        <v>197</v>
      </c>
      <c r="AD1356" s="35" t="s">
        <v>198</v>
      </c>
      <c r="AE1356" s="35"/>
      <c r="AF1356" s="35"/>
      <c r="AG1356" s="35" t="s">
        <v>199</v>
      </c>
      <c r="AH1356" s="35"/>
      <c r="AI1356" s="35"/>
      <c r="AJ1356" s="35"/>
      <c r="AK1356" s="35" t="s">
        <v>200</v>
      </c>
    </row>
    <row r="1357" spans="4:47" ht="15" customHeight="1" x14ac:dyDescent="0.3">
      <c r="E1357" s="46" t="str">
        <f>IF(G1354="","",IF(N1357&gt;0,IF(N1357&lt;=G1354,"X",""),""))</f>
        <v/>
      </c>
      <c r="F1357" s="317" t="str">
        <f>IF($F$26="","",$F$26)</f>
        <v>Grocery Stores</v>
      </c>
      <c r="G1357" s="646"/>
      <c r="H1357" s="647"/>
      <c r="I1357" s="648"/>
      <c r="J1357" s="646"/>
      <c r="K1357" s="647"/>
      <c r="L1357" s="647"/>
      <c r="M1357" s="648"/>
      <c r="N1357" s="122"/>
      <c r="X1357" s="159"/>
      <c r="AB1357" s="46" t="str">
        <f>IF(AD1354="","",IF(AK1357&gt;0,IF(AK1357&lt;=AD1354,"X",""),""))</f>
        <v/>
      </c>
      <c r="AC1357" s="317" t="str">
        <f>IF($F$26="","",$F$26)</f>
        <v>Grocery Stores</v>
      </c>
      <c r="AD1357" s="646"/>
      <c r="AE1357" s="647"/>
      <c r="AF1357" s="648"/>
      <c r="AG1357" s="646"/>
      <c r="AH1357" s="647"/>
      <c r="AI1357" s="647"/>
      <c r="AJ1357" s="648"/>
      <c r="AK1357" s="122"/>
    </row>
    <row r="1358" spans="4:47" ht="15" customHeight="1" x14ac:dyDescent="0.3">
      <c r="E1358" s="46" t="str">
        <f>IF(G1354="","",IF(N1358&gt;0,IF(N1358&lt;=G1354,"X",""),""))</f>
        <v/>
      </c>
      <c r="F1358" s="317" t="str">
        <f>IF($F$27="","",$F$27)</f>
        <v>Education</v>
      </c>
      <c r="G1358" s="646"/>
      <c r="H1358" s="647"/>
      <c r="I1358" s="648"/>
      <c r="J1358" s="646"/>
      <c r="K1358" s="647"/>
      <c r="L1358" s="647"/>
      <c r="M1358" s="648"/>
      <c r="N1358" s="122"/>
      <c r="X1358" s="159"/>
      <c r="AB1358" s="46" t="str">
        <f>IF(AD1354="","",IF(AK1358&gt;0,IF(AK1358&lt;=AD1354,"X",""),""))</f>
        <v/>
      </c>
      <c r="AC1358" s="317" t="str">
        <f>IF($F$27="","",$F$27)</f>
        <v>Education</v>
      </c>
      <c r="AD1358" s="646"/>
      <c r="AE1358" s="647"/>
      <c r="AF1358" s="648"/>
      <c r="AG1358" s="646"/>
      <c r="AH1358" s="647"/>
      <c r="AI1358" s="647"/>
      <c r="AJ1358" s="648"/>
      <c r="AK1358" s="122"/>
    </row>
    <row r="1359" spans="4:47" ht="15" customHeight="1" x14ac:dyDescent="0.3">
      <c r="E1359" s="46" t="str">
        <f>IF(G1354="","",IF(N1359&gt;0,IF(N1359&lt;=G1354,"X",""),""))</f>
        <v/>
      </c>
      <c r="F1359" s="317" t="str">
        <f>IF($F$28="","",$F$28)</f>
        <v>Recreation</v>
      </c>
      <c r="G1359" s="646"/>
      <c r="H1359" s="647"/>
      <c r="I1359" s="648"/>
      <c r="J1359" s="646"/>
      <c r="K1359" s="647"/>
      <c r="L1359" s="647"/>
      <c r="M1359" s="648"/>
      <c r="N1359" s="122"/>
      <c r="X1359" s="159"/>
      <c r="AB1359" s="46" t="str">
        <f>IF(AD1354="","",IF(AK1359&gt;0,IF(AK1359&lt;=AD1354,"X",""),""))</f>
        <v/>
      </c>
      <c r="AC1359" s="317" t="str">
        <f>IF($F$28="","",$F$28)</f>
        <v>Recreation</v>
      </c>
      <c r="AD1359" s="646"/>
      <c r="AE1359" s="647"/>
      <c r="AF1359" s="648"/>
      <c r="AG1359" s="646"/>
      <c r="AH1359" s="647"/>
      <c r="AI1359" s="647"/>
      <c r="AJ1359" s="648"/>
      <c r="AK1359" s="122"/>
    </row>
    <row r="1360" spans="4:47" ht="15" customHeight="1" x14ac:dyDescent="0.3">
      <c r="E1360" s="46" t="str">
        <f>IF(G1354="","",IF(N1360&gt;0,IF(N1360&lt;=G1354,"X",""),""))</f>
        <v/>
      </c>
      <c r="F1360" s="317" t="str">
        <f>IF($F$29="","",$F$29)</f>
        <v>Health Services</v>
      </c>
      <c r="G1360" s="646"/>
      <c r="H1360" s="647"/>
      <c r="I1360" s="648"/>
      <c r="J1360" s="646"/>
      <c r="K1360" s="647"/>
      <c r="L1360" s="647"/>
      <c r="M1360" s="648"/>
      <c r="N1360" s="122"/>
      <c r="X1360" s="159"/>
      <c r="AB1360" s="46" t="str">
        <f>IF(AD1354="","",IF(AK1360&gt;0,IF(AK1360&lt;=AD1354,"X",""),""))</f>
        <v/>
      </c>
      <c r="AC1360" s="317" t="str">
        <f>IF($F$29="","",$F$29)</f>
        <v>Health Services</v>
      </c>
      <c r="AD1360" s="646"/>
      <c r="AE1360" s="647"/>
      <c r="AF1360" s="648"/>
      <c r="AG1360" s="646"/>
      <c r="AH1360" s="647"/>
      <c r="AI1360" s="647"/>
      <c r="AJ1360" s="648"/>
      <c r="AK1360" s="122"/>
    </row>
    <row r="1361" spans="4:47" ht="15" customHeight="1" x14ac:dyDescent="0.3">
      <c r="E1361" s="46" t="str">
        <f>IF(G1354="","",IF(N1361&gt;0,IF(N1361&lt;=G1354,"X",""),""))</f>
        <v/>
      </c>
      <c r="F1361" s="317" t="str">
        <f>IF($F$30="","",$F$30)</f>
        <v>Social Services</v>
      </c>
      <c r="G1361" s="646"/>
      <c r="H1361" s="647"/>
      <c r="I1361" s="648"/>
      <c r="J1361" s="646"/>
      <c r="K1361" s="647"/>
      <c r="L1361" s="647"/>
      <c r="M1361" s="648"/>
      <c r="N1361" s="122"/>
      <c r="X1361" s="159"/>
      <c r="AB1361" s="46" t="str">
        <f>IF(AD1354="","",IF(AK1361&gt;0,IF(AK1361&lt;=AD1354,"X",""),""))</f>
        <v/>
      </c>
      <c r="AC1361" s="317" t="str">
        <f>IF($F$30="","",$F$30)</f>
        <v>Social Services</v>
      </c>
      <c r="AD1361" s="646"/>
      <c r="AE1361" s="647"/>
      <c r="AF1361" s="648"/>
      <c r="AG1361" s="646"/>
      <c r="AH1361" s="647"/>
      <c r="AI1361" s="647"/>
      <c r="AJ1361" s="648"/>
      <c r="AK1361" s="122"/>
    </row>
    <row r="1362" spans="4:47" ht="15" customHeight="1" x14ac:dyDescent="0.3">
      <c r="E1362" s="46" t="str">
        <f>IF(G1354="","",IF(N1362&gt;0,IF(N1362&lt;=G1354,"X",""),""))</f>
        <v/>
      </c>
      <c r="F1362" s="317" t="str">
        <f>IF($F$31="","",$F$31)</f>
        <v/>
      </c>
      <c r="G1362" s="646"/>
      <c r="H1362" s="647"/>
      <c r="I1362" s="648"/>
      <c r="J1362" s="646"/>
      <c r="K1362" s="647"/>
      <c r="L1362" s="647"/>
      <c r="M1362" s="648"/>
      <c r="N1362" s="122"/>
      <c r="X1362" s="159"/>
      <c r="AB1362" s="46" t="str">
        <f>IF(AD1354="","",IF(AK1362&gt;0,IF(AK1362&lt;=AD1354,"X",""),""))</f>
        <v/>
      </c>
      <c r="AC1362" s="317" t="str">
        <f>IF($F$31="","",$F$31)</f>
        <v/>
      </c>
      <c r="AD1362" s="646"/>
      <c r="AE1362" s="647"/>
      <c r="AF1362" s="648"/>
      <c r="AG1362" s="646"/>
      <c r="AH1362" s="647"/>
      <c r="AI1362" s="647"/>
      <c r="AJ1362" s="648"/>
      <c r="AK1362" s="122"/>
    </row>
    <row r="1363" spans="4:47" ht="15" customHeight="1" x14ac:dyDescent="0.3">
      <c r="E1363" s="46" t="str">
        <f>IF(G1354="","",IF(N1363&gt;0,IF(N1363&lt;=G1354,"X",""),""))</f>
        <v/>
      </c>
      <c r="F1363" s="317" t="str">
        <f>IF($F$32="","",$F$32)</f>
        <v/>
      </c>
      <c r="G1363" s="646"/>
      <c r="H1363" s="647"/>
      <c r="I1363" s="648"/>
      <c r="J1363" s="646"/>
      <c r="K1363" s="647"/>
      <c r="L1363" s="647"/>
      <c r="M1363" s="648"/>
      <c r="N1363" s="122"/>
      <c r="X1363" s="159"/>
      <c r="AB1363" s="46" t="str">
        <f>IF(AD1354="","",IF(AK1363&gt;0,IF(AK1363&lt;=AD1354,"X",""),""))</f>
        <v/>
      </c>
      <c r="AC1363" s="317" t="str">
        <f>IF($F$32="","",$F$32)</f>
        <v/>
      </c>
      <c r="AD1363" s="646"/>
      <c r="AE1363" s="647"/>
      <c r="AF1363" s="648"/>
      <c r="AG1363" s="646"/>
      <c r="AH1363" s="647"/>
      <c r="AI1363" s="647"/>
      <c r="AJ1363" s="648"/>
      <c r="AK1363" s="122"/>
    </row>
    <row r="1364" spans="4:47" ht="15" customHeight="1" x14ac:dyDescent="0.3">
      <c r="E1364" s="46" t="str">
        <f>IF(G1354="","",IF(N1364&gt;0,IF(N1364&lt;=G1354,"X",""),""))</f>
        <v/>
      </c>
      <c r="F1364" s="317" t="str">
        <f>IF($F$33="","",$F$33)</f>
        <v/>
      </c>
      <c r="G1364" s="646"/>
      <c r="H1364" s="647"/>
      <c r="I1364" s="648"/>
      <c r="J1364" s="646"/>
      <c r="K1364" s="647"/>
      <c r="L1364" s="647"/>
      <c r="M1364" s="648"/>
      <c r="N1364" s="122"/>
      <c r="X1364" s="159"/>
      <c r="AB1364" s="46" t="str">
        <f>IF(AD1354="","",IF(AK1364&gt;0,IF(AK1364&lt;=AD1354,"X",""),""))</f>
        <v/>
      </c>
      <c r="AC1364" s="317" t="str">
        <f>IF($F$33="","",$F$33)</f>
        <v/>
      </c>
      <c r="AD1364" s="646"/>
      <c r="AE1364" s="647"/>
      <c r="AF1364" s="648"/>
      <c r="AG1364" s="646"/>
      <c r="AH1364" s="647"/>
      <c r="AI1364" s="647"/>
      <c r="AJ1364" s="648"/>
      <c r="AK1364" s="122"/>
    </row>
    <row r="1365" spans="4:47" ht="17.25" thickBot="1" x14ac:dyDescent="0.35">
      <c r="D1365" s="40"/>
      <c r="E1365" s="40"/>
      <c r="F1365" s="40"/>
      <c r="G1365" s="40"/>
      <c r="H1365" s="40"/>
      <c r="I1365" s="40"/>
      <c r="J1365" s="40"/>
      <c r="K1365" s="40"/>
      <c r="L1365" s="40"/>
      <c r="M1365" s="40"/>
      <c r="N1365" s="40"/>
      <c r="X1365" s="159"/>
      <c r="AA1365" s="40"/>
      <c r="AB1365" s="40"/>
      <c r="AC1365" s="40"/>
      <c r="AD1365" s="40"/>
      <c r="AE1365" s="40"/>
      <c r="AF1365" s="40"/>
      <c r="AG1365" s="40"/>
      <c r="AH1365" s="40"/>
      <c r="AI1365" s="40"/>
      <c r="AJ1365" s="40"/>
      <c r="AK1365" s="40"/>
    </row>
    <row r="1366" spans="4:47" x14ac:dyDescent="0.3">
      <c r="D1366" s="645"/>
      <c r="E1366" s="645"/>
      <c r="F1366" s="645"/>
      <c r="G1366" s="645"/>
      <c r="H1366" s="645"/>
      <c r="I1366" s="645"/>
      <c r="J1366" s="645"/>
      <c r="K1366" s="645"/>
      <c r="L1366" s="645"/>
      <c r="M1366" s="645"/>
      <c r="N1366" s="645"/>
      <c r="X1366" s="159"/>
      <c r="AA1366" s="645"/>
      <c r="AB1366" s="645"/>
      <c r="AC1366" s="645"/>
      <c r="AD1366" s="645"/>
      <c r="AE1366" s="645"/>
      <c r="AF1366" s="645"/>
      <c r="AG1366" s="645"/>
      <c r="AH1366" s="645"/>
      <c r="AI1366" s="645"/>
      <c r="AJ1366" s="645"/>
      <c r="AK1366" s="645"/>
    </row>
    <row r="1367" spans="4:47" x14ac:dyDescent="0.3">
      <c r="E1367" s="35" t="s">
        <v>194</v>
      </c>
      <c r="F1367" s="41">
        <f>F1353+1</f>
        <v>96</v>
      </c>
      <c r="G1367" s="35" t="s">
        <v>195</v>
      </c>
      <c r="H1367" s="35"/>
      <c r="I1367" s="35"/>
      <c r="J1367" s="326" t="s">
        <v>457</v>
      </c>
      <c r="K1367" s="324"/>
      <c r="X1367" s="159"/>
      <c r="AB1367" s="35" t="s">
        <v>194</v>
      </c>
      <c r="AC1367" s="41">
        <f>AC1353+1</f>
        <v>96</v>
      </c>
      <c r="AD1367" s="35" t="s">
        <v>195</v>
      </c>
      <c r="AE1367" s="35"/>
      <c r="AF1367" s="35"/>
      <c r="AG1367" s="326" t="s">
        <v>457</v>
      </c>
      <c r="AH1367" s="324"/>
    </row>
    <row r="1368" spans="4:47" x14ac:dyDescent="0.3">
      <c r="E1368" s="35" t="s">
        <v>196</v>
      </c>
      <c r="F1368" s="267"/>
      <c r="G1368" s="43" t="str">
        <f>IF(F1368=O$4,P$4,IF(F1368=O$5,P$5,IF(F1368=O$6,P$6,IF(F1368=O$7,P$7,IF(F1368=O$8,P$8,"")))))</f>
        <v/>
      </c>
      <c r="H1368" s="43"/>
      <c r="I1368" s="43"/>
      <c r="J1368" s="326" t="s">
        <v>458</v>
      </c>
      <c r="K1368" s="324"/>
      <c r="L1368" s="44"/>
      <c r="M1368" s="44"/>
      <c r="N1368" s="44"/>
      <c r="O1368" s="113">
        <f>IF(F1368="",0,1)</f>
        <v>0</v>
      </c>
      <c r="P1368" s="113">
        <f>IF(E1371="",0,1)</f>
        <v>0</v>
      </c>
      <c r="Q1368" s="113">
        <f>IF(E1372="",0,1)</f>
        <v>0</v>
      </c>
      <c r="R1368" s="113">
        <f>IF(E1373="",0,1)</f>
        <v>0</v>
      </c>
      <c r="S1368" s="113">
        <f>IF(E1374="",0,1)</f>
        <v>0</v>
      </c>
      <c r="T1368" s="113">
        <f>IF(E1375="",0,1)</f>
        <v>0</v>
      </c>
      <c r="U1368" s="113">
        <f>IF(E1376="",0,1)</f>
        <v>0</v>
      </c>
      <c r="V1368" s="113">
        <f>IF(E1377="",0,1)</f>
        <v>0</v>
      </c>
      <c r="W1368" s="113">
        <f>IF(E1378="",0,1)</f>
        <v>0</v>
      </c>
      <c r="X1368" s="159"/>
      <c r="AB1368" s="35" t="s">
        <v>196</v>
      </c>
      <c r="AC1368" s="267"/>
      <c r="AD1368" s="43" t="str">
        <f>IF(AC1368=AL$4,AM$4,IF(AC1368=AL$5,AM$5,IF(AC1368=AL$6,AM$6,IF(AC1368=AL$7,AM$7,IF(AC1368=AL$8,AM$8,"")))))</f>
        <v/>
      </c>
      <c r="AE1368" s="43"/>
      <c r="AF1368" s="43"/>
      <c r="AG1368" s="326" t="s">
        <v>458</v>
      </c>
      <c r="AH1368" s="324"/>
      <c r="AI1368" s="44"/>
      <c r="AJ1368" s="44"/>
      <c r="AK1368" s="44"/>
      <c r="AL1368" s="113">
        <f>IF(AC1368="",0,1)</f>
        <v>0</v>
      </c>
      <c r="AM1368" s="113">
        <f>IF(AB1371="",0,1)</f>
        <v>0</v>
      </c>
      <c r="AN1368" s="113">
        <f>IF(AB1372="",0,1)</f>
        <v>0</v>
      </c>
      <c r="AO1368" s="113">
        <f>IF(AB1373="",0,1)</f>
        <v>0</v>
      </c>
      <c r="AP1368" s="113">
        <f>IF(AB1374="",0,1)</f>
        <v>0</v>
      </c>
      <c r="AQ1368" s="113">
        <f>IF(AB1375="",0,1)</f>
        <v>0</v>
      </c>
      <c r="AR1368" s="113">
        <f>IF(AB1376="",0,1)</f>
        <v>0</v>
      </c>
      <c r="AS1368" s="113">
        <f>IF(AB1377="",0,1)</f>
        <v>0</v>
      </c>
      <c r="AT1368" s="113">
        <f>IF(AB1378="",0,1)</f>
        <v>0</v>
      </c>
      <c r="AU1368" s="113">
        <f>IF(AB1378="",0,1)</f>
        <v>0</v>
      </c>
    </row>
    <row r="1369" spans="4:47" x14ac:dyDescent="0.3">
      <c r="G1369" s="82"/>
      <c r="H1369" s="82"/>
      <c r="I1369" s="82"/>
      <c r="J1369" s="82"/>
      <c r="K1369" s="82"/>
      <c r="L1369" s="82"/>
      <c r="M1369" s="82"/>
      <c r="N1369" s="82"/>
      <c r="X1369" s="159"/>
      <c r="AD1369" s="318"/>
      <c r="AE1369" s="318"/>
      <c r="AF1369" s="318"/>
      <c r="AG1369" s="318"/>
      <c r="AH1369" s="318"/>
      <c r="AI1369" s="318"/>
      <c r="AJ1369" s="318"/>
      <c r="AK1369" s="318"/>
    </row>
    <row r="1370" spans="4:47" x14ac:dyDescent="0.3">
      <c r="F1370" s="35" t="s">
        <v>197</v>
      </c>
      <c r="G1370" s="35" t="s">
        <v>198</v>
      </c>
      <c r="H1370" s="35"/>
      <c r="I1370" s="35"/>
      <c r="J1370" s="35" t="s">
        <v>199</v>
      </c>
      <c r="K1370" s="35"/>
      <c r="L1370" s="35"/>
      <c r="M1370" s="35"/>
      <c r="N1370" s="35" t="s">
        <v>200</v>
      </c>
      <c r="X1370" s="159"/>
      <c r="AC1370" s="35" t="s">
        <v>197</v>
      </c>
      <c r="AD1370" s="35" t="s">
        <v>198</v>
      </c>
      <c r="AE1370" s="35"/>
      <c r="AF1370" s="35"/>
      <c r="AG1370" s="35" t="s">
        <v>199</v>
      </c>
      <c r="AH1370" s="35"/>
      <c r="AI1370" s="35"/>
      <c r="AJ1370" s="35"/>
      <c r="AK1370" s="35" t="s">
        <v>200</v>
      </c>
    </row>
    <row r="1371" spans="4:47" ht="15" customHeight="1" x14ac:dyDescent="0.3">
      <c r="E1371" s="46" t="str">
        <f>IF(G1368="","",IF(N1371&gt;0,IF(N1371&lt;=G1368,"X",""),""))</f>
        <v/>
      </c>
      <c r="F1371" s="317" t="str">
        <f>IF($F$26="","",$F$26)</f>
        <v>Grocery Stores</v>
      </c>
      <c r="G1371" s="646"/>
      <c r="H1371" s="647"/>
      <c r="I1371" s="648"/>
      <c r="J1371" s="646"/>
      <c r="K1371" s="647"/>
      <c r="L1371" s="647"/>
      <c r="M1371" s="648"/>
      <c r="N1371" s="122"/>
      <c r="X1371" s="159"/>
      <c r="AB1371" s="46" t="str">
        <f>IF(AD1368="","",IF(AK1371&gt;0,IF(AK1371&lt;=AD1368,"X",""),""))</f>
        <v/>
      </c>
      <c r="AC1371" s="317" t="str">
        <f>IF($F$26="","",$F$26)</f>
        <v>Grocery Stores</v>
      </c>
      <c r="AD1371" s="646"/>
      <c r="AE1371" s="647"/>
      <c r="AF1371" s="648"/>
      <c r="AG1371" s="646"/>
      <c r="AH1371" s="647"/>
      <c r="AI1371" s="647"/>
      <c r="AJ1371" s="648"/>
      <c r="AK1371" s="122"/>
    </row>
    <row r="1372" spans="4:47" ht="15" customHeight="1" x14ac:dyDescent="0.3">
      <c r="E1372" s="46" t="str">
        <f>IF(G1368="","",IF(N1372&gt;0,IF(N1372&lt;=G1368,"X",""),""))</f>
        <v/>
      </c>
      <c r="F1372" s="317" t="str">
        <f>IF($F$27="","",$F$27)</f>
        <v>Education</v>
      </c>
      <c r="G1372" s="646"/>
      <c r="H1372" s="647"/>
      <c r="I1372" s="648"/>
      <c r="J1372" s="646"/>
      <c r="K1372" s="647"/>
      <c r="L1372" s="647"/>
      <c r="M1372" s="648"/>
      <c r="N1372" s="122"/>
      <c r="X1372" s="159"/>
      <c r="AB1372" s="46" t="str">
        <f>IF(AD1368="","",IF(AK1372&gt;0,IF(AK1372&lt;=AD1368,"X",""),""))</f>
        <v/>
      </c>
      <c r="AC1372" s="317" t="str">
        <f>IF($F$27="","",$F$27)</f>
        <v>Education</v>
      </c>
      <c r="AD1372" s="646"/>
      <c r="AE1372" s="647"/>
      <c r="AF1372" s="648"/>
      <c r="AG1372" s="646"/>
      <c r="AH1372" s="647"/>
      <c r="AI1372" s="647"/>
      <c r="AJ1372" s="648"/>
      <c r="AK1372" s="122"/>
    </row>
    <row r="1373" spans="4:47" ht="15" customHeight="1" x14ac:dyDescent="0.3">
      <c r="E1373" s="46" t="str">
        <f>IF(G1368="","",IF(N1373&gt;0,IF(N1373&lt;=G1368,"X",""),""))</f>
        <v/>
      </c>
      <c r="F1373" s="317" t="str">
        <f>IF($F$28="","",$F$28)</f>
        <v>Recreation</v>
      </c>
      <c r="G1373" s="646"/>
      <c r="H1373" s="647"/>
      <c r="I1373" s="648"/>
      <c r="J1373" s="646"/>
      <c r="K1373" s="647"/>
      <c r="L1373" s="647"/>
      <c r="M1373" s="648"/>
      <c r="N1373" s="122"/>
      <c r="X1373" s="159"/>
      <c r="AB1373" s="46" t="str">
        <f>IF(AD1368="","",IF(AK1373&gt;0,IF(AK1373&lt;=AD1368,"X",""),""))</f>
        <v/>
      </c>
      <c r="AC1373" s="317" t="str">
        <f>IF($F$28="","",$F$28)</f>
        <v>Recreation</v>
      </c>
      <c r="AD1373" s="646"/>
      <c r="AE1373" s="647"/>
      <c r="AF1373" s="648"/>
      <c r="AG1373" s="646"/>
      <c r="AH1373" s="647"/>
      <c r="AI1373" s="647"/>
      <c r="AJ1373" s="648"/>
      <c r="AK1373" s="122"/>
    </row>
    <row r="1374" spans="4:47" ht="15" customHeight="1" x14ac:dyDescent="0.3">
      <c r="E1374" s="46" t="str">
        <f>IF(G1368="","",IF(N1374&gt;0,IF(N1374&lt;=G1368,"X",""),""))</f>
        <v/>
      </c>
      <c r="F1374" s="317" t="str">
        <f>IF($F$29="","",$F$29)</f>
        <v>Health Services</v>
      </c>
      <c r="G1374" s="646"/>
      <c r="H1374" s="647"/>
      <c r="I1374" s="648"/>
      <c r="J1374" s="646"/>
      <c r="K1374" s="647"/>
      <c r="L1374" s="647"/>
      <c r="M1374" s="648"/>
      <c r="N1374" s="122"/>
      <c r="X1374" s="159"/>
      <c r="AB1374" s="46" t="str">
        <f>IF(AD1368="","",IF(AK1374&gt;0,IF(AK1374&lt;=AD1368,"X",""),""))</f>
        <v/>
      </c>
      <c r="AC1374" s="317" t="str">
        <f>IF($F$29="","",$F$29)</f>
        <v>Health Services</v>
      </c>
      <c r="AD1374" s="646"/>
      <c r="AE1374" s="647"/>
      <c r="AF1374" s="648"/>
      <c r="AG1374" s="646"/>
      <c r="AH1374" s="647"/>
      <c r="AI1374" s="647"/>
      <c r="AJ1374" s="648"/>
      <c r="AK1374" s="122"/>
    </row>
    <row r="1375" spans="4:47" ht="15" customHeight="1" x14ac:dyDescent="0.3">
      <c r="E1375" s="46" t="str">
        <f>IF(G1368="","",IF(N1375&gt;0,IF(N1375&lt;=G1368,"X",""),""))</f>
        <v/>
      </c>
      <c r="F1375" s="317" t="str">
        <f>IF($F$30="","",$F$30)</f>
        <v>Social Services</v>
      </c>
      <c r="G1375" s="646"/>
      <c r="H1375" s="647"/>
      <c r="I1375" s="648"/>
      <c r="J1375" s="646"/>
      <c r="K1375" s="647"/>
      <c r="L1375" s="647"/>
      <c r="M1375" s="648"/>
      <c r="N1375" s="122"/>
      <c r="X1375" s="159"/>
      <c r="AB1375" s="46" t="str">
        <f>IF(AD1368="","",IF(AK1375&gt;0,IF(AK1375&lt;=AD1368,"X",""),""))</f>
        <v/>
      </c>
      <c r="AC1375" s="317" t="str">
        <f>IF($F$30="","",$F$30)</f>
        <v>Social Services</v>
      </c>
      <c r="AD1375" s="646"/>
      <c r="AE1375" s="647"/>
      <c r="AF1375" s="648"/>
      <c r="AG1375" s="646"/>
      <c r="AH1375" s="647"/>
      <c r="AI1375" s="647"/>
      <c r="AJ1375" s="648"/>
      <c r="AK1375" s="122"/>
    </row>
    <row r="1376" spans="4:47" ht="15" customHeight="1" x14ac:dyDescent="0.3">
      <c r="E1376" s="46" t="str">
        <f>IF(G1368="","",IF(N1376&gt;0,IF(N1376&lt;=G1368,"X",""),""))</f>
        <v/>
      </c>
      <c r="F1376" s="317" t="str">
        <f>IF($F$31="","",$F$31)</f>
        <v/>
      </c>
      <c r="G1376" s="646"/>
      <c r="H1376" s="647"/>
      <c r="I1376" s="648"/>
      <c r="J1376" s="646"/>
      <c r="K1376" s="647"/>
      <c r="L1376" s="647"/>
      <c r="M1376" s="648"/>
      <c r="N1376" s="122"/>
      <c r="X1376" s="159"/>
      <c r="AB1376" s="46" t="str">
        <f>IF(AD1368="","",IF(AK1376&gt;0,IF(AK1376&lt;=AD1368,"X",""),""))</f>
        <v/>
      </c>
      <c r="AC1376" s="317" t="str">
        <f>IF($F$31="","",$F$31)</f>
        <v/>
      </c>
      <c r="AD1376" s="646"/>
      <c r="AE1376" s="647"/>
      <c r="AF1376" s="648"/>
      <c r="AG1376" s="646"/>
      <c r="AH1376" s="647"/>
      <c r="AI1376" s="647"/>
      <c r="AJ1376" s="648"/>
      <c r="AK1376" s="122"/>
    </row>
    <row r="1377" spans="4:47" ht="15" customHeight="1" x14ac:dyDescent="0.3">
      <c r="E1377" s="46" t="str">
        <f>IF(G1368="","",IF(N1377&gt;0,IF(N1377&lt;=G1368,"X",""),""))</f>
        <v/>
      </c>
      <c r="F1377" s="317" t="str">
        <f>IF($F$32="","",$F$32)</f>
        <v/>
      </c>
      <c r="G1377" s="646"/>
      <c r="H1377" s="647"/>
      <c r="I1377" s="648"/>
      <c r="J1377" s="646"/>
      <c r="K1377" s="647"/>
      <c r="L1377" s="647"/>
      <c r="M1377" s="648"/>
      <c r="N1377" s="122"/>
      <c r="X1377" s="159"/>
      <c r="AB1377" s="46" t="str">
        <f>IF(AD1368="","",IF(AK1377&gt;0,IF(AK1377&lt;=AD1368,"X",""),""))</f>
        <v/>
      </c>
      <c r="AC1377" s="317" t="str">
        <f>IF($F$32="","",$F$32)</f>
        <v/>
      </c>
      <c r="AD1377" s="646"/>
      <c r="AE1377" s="647"/>
      <c r="AF1377" s="648"/>
      <c r="AG1377" s="646"/>
      <c r="AH1377" s="647"/>
      <c r="AI1377" s="647"/>
      <c r="AJ1377" s="648"/>
      <c r="AK1377" s="122"/>
    </row>
    <row r="1378" spans="4:47" ht="15" customHeight="1" x14ac:dyDescent="0.3">
      <c r="E1378" s="46" t="str">
        <f>IF(G1368="","",IF(N1378&gt;0,IF(N1378&lt;=G1368,"X",""),""))</f>
        <v/>
      </c>
      <c r="F1378" s="317" t="str">
        <f>IF($F$33="","",$F$33)</f>
        <v/>
      </c>
      <c r="G1378" s="646"/>
      <c r="H1378" s="647"/>
      <c r="I1378" s="648"/>
      <c r="J1378" s="646"/>
      <c r="K1378" s="647"/>
      <c r="L1378" s="647"/>
      <c r="M1378" s="648"/>
      <c r="N1378" s="122"/>
      <c r="X1378" s="159"/>
      <c r="AB1378" s="46" t="str">
        <f>IF(AD1368="","",IF(AK1378&gt;0,IF(AK1378&lt;=AD1368,"X",""),""))</f>
        <v/>
      </c>
      <c r="AC1378" s="317" t="str">
        <f>IF($F$33="","",$F$33)</f>
        <v/>
      </c>
      <c r="AD1378" s="646"/>
      <c r="AE1378" s="647"/>
      <c r="AF1378" s="648"/>
      <c r="AG1378" s="646"/>
      <c r="AH1378" s="647"/>
      <c r="AI1378" s="647"/>
      <c r="AJ1378" s="648"/>
      <c r="AK1378" s="122"/>
    </row>
    <row r="1379" spans="4:47" ht="17.25" thickBot="1" x14ac:dyDescent="0.35">
      <c r="D1379" s="40"/>
      <c r="E1379" s="40"/>
      <c r="F1379" s="40"/>
      <c r="G1379" s="40"/>
      <c r="H1379" s="40"/>
      <c r="I1379" s="40"/>
      <c r="J1379" s="40"/>
      <c r="K1379" s="40"/>
      <c r="L1379" s="40"/>
      <c r="M1379" s="40"/>
      <c r="N1379" s="40"/>
      <c r="X1379" s="159"/>
      <c r="AA1379" s="40"/>
      <c r="AB1379" s="40"/>
      <c r="AC1379" s="40"/>
      <c r="AD1379" s="40"/>
      <c r="AE1379" s="40"/>
      <c r="AF1379" s="40"/>
      <c r="AG1379" s="40"/>
      <c r="AH1379" s="40"/>
      <c r="AI1379" s="40"/>
      <c r="AJ1379" s="40"/>
      <c r="AK1379" s="40"/>
    </row>
    <row r="1380" spans="4:47" x14ac:dyDescent="0.3">
      <c r="D1380" s="645"/>
      <c r="E1380" s="645"/>
      <c r="F1380" s="645"/>
      <c r="G1380" s="645"/>
      <c r="H1380" s="645"/>
      <c r="I1380" s="645"/>
      <c r="J1380" s="645"/>
      <c r="K1380" s="645"/>
      <c r="L1380" s="645"/>
      <c r="M1380" s="645"/>
      <c r="N1380" s="645"/>
      <c r="X1380" s="159"/>
      <c r="AA1380" s="645"/>
      <c r="AB1380" s="645"/>
      <c r="AC1380" s="645"/>
      <c r="AD1380" s="645"/>
      <c r="AE1380" s="645"/>
      <c r="AF1380" s="645"/>
      <c r="AG1380" s="645"/>
      <c r="AH1380" s="645"/>
      <c r="AI1380" s="645"/>
      <c r="AJ1380" s="645"/>
      <c r="AK1380" s="645"/>
    </row>
    <row r="1381" spans="4:47" x14ac:dyDescent="0.3">
      <c r="E1381" s="35" t="s">
        <v>194</v>
      </c>
      <c r="F1381" s="41">
        <f>F1367+1</f>
        <v>97</v>
      </c>
      <c r="G1381" s="35" t="s">
        <v>195</v>
      </c>
      <c r="H1381" s="35"/>
      <c r="I1381" s="35"/>
      <c r="J1381" s="326" t="s">
        <v>457</v>
      </c>
      <c r="K1381" s="324"/>
      <c r="X1381" s="159"/>
      <c r="AB1381" s="35" t="s">
        <v>194</v>
      </c>
      <c r="AC1381" s="41">
        <f>AC1367+1</f>
        <v>97</v>
      </c>
      <c r="AD1381" s="35" t="s">
        <v>195</v>
      </c>
      <c r="AE1381" s="35"/>
      <c r="AF1381" s="35"/>
      <c r="AG1381" s="326" t="s">
        <v>457</v>
      </c>
      <c r="AH1381" s="324"/>
    </row>
    <row r="1382" spans="4:47" x14ac:dyDescent="0.3">
      <c r="E1382" s="35" t="s">
        <v>196</v>
      </c>
      <c r="F1382" s="267"/>
      <c r="G1382" s="43" t="str">
        <f>IF(F1382=O$4,P$4,IF(F1382=O$5,P$5,IF(F1382=O$6,P$6,IF(F1382=O$7,P$7,IF(F1382=O$8,P$8,"")))))</f>
        <v/>
      </c>
      <c r="H1382" s="43"/>
      <c r="I1382" s="43"/>
      <c r="J1382" s="326" t="s">
        <v>458</v>
      </c>
      <c r="K1382" s="324"/>
      <c r="L1382" s="44"/>
      <c r="M1382" s="44"/>
      <c r="N1382" s="44"/>
      <c r="O1382" s="113">
        <f>IF(F1382="",0,1)</f>
        <v>0</v>
      </c>
      <c r="P1382" s="113">
        <f>IF(E1385="",0,1)</f>
        <v>0</v>
      </c>
      <c r="Q1382" s="113">
        <f>IF(E1386="",0,1)</f>
        <v>0</v>
      </c>
      <c r="R1382" s="113">
        <f>IF(E1387="",0,1)</f>
        <v>0</v>
      </c>
      <c r="S1382" s="113">
        <f>IF(E1388="",0,1)</f>
        <v>0</v>
      </c>
      <c r="T1382" s="113">
        <f>IF(E1389="",0,1)</f>
        <v>0</v>
      </c>
      <c r="U1382" s="113">
        <f>IF(E1390="",0,1)</f>
        <v>0</v>
      </c>
      <c r="V1382" s="113">
        <f>IF(E1391="",0,1)</f>
        <v>0</v>
      </c>
      <c r="W1382" s="113">
        <f>IF(E1392="",0,1)</f>
        <v>0</v>
      </c>
      <c r="X1382" s="159"/>
      <c r="AB1382" s="35" t="s">
        <v>196</v>
      </c>
      <c r="AC1382" s="267"/>
      <c r="AD1382" s="43" t="str">
        <f>IF(AC1382=AL$4,AM$4,IF(AC1382=AL$5,AM$5,IF(AC1382=AL$6,AM$6,IF(AC1382=AL$7,AM$7,IF(AC1382=AL$8,AM$8,"")))))</f>
        <v/>
      </c>
      <c r="AE1382" s="43"/>
      <c r="AF1382" s="43"/>
      <c r="AG1382" s="326" t="s">
        <v>458</v>
      </c>
      <c r="AH1382" s="324"/>
      <c r="AI1382" s="44"/>
      <c r="AJ1382" s="44"/>
      <c r="AK1382" s="44"/>
      <c r="AL1382" s="113">
        <f>IF(AC1382="",0,1)</f>
        <v>0</v>
      </c>
      <c r="AM1382" s="113">
        <f>IF(AB1385="",0,1)</f>
        <v>0</v>
      </c>
      <c r="AN1382" s="113">
        <f>IF(AB1386="",0,1)</f>
        <v>0</v>
      </c>
      <c r="AO1382" s="113">
        <f>IF(AB1387="",0,1)</f>
        <v>0</v>
      </c>
      <c r="AP1382" s="113">
        <f>IF(AB1388="",0,1)</f>
        <v>0</v>
      </c>
      <c r="AQ1382" s="113">
        <f>IF(AB1389="",0,1)</f>
        <v>0</v>
      </c>
      <c r="AR1382" s="113">
        <f>IF(AB1390="",0,1)</f>
        <v>0</v>
      </c>
      <c r="AS1382" s="113">
        <f>IF(AB1391="",0,1)</f>
        <v>0</v>
      </c>
      <c r="AT1382" s="113">
        <f>IF(AB1392="",0,1)</f>
        <v>0</v>
      </c>
      <c r="AU1382" s="113">
        <f>IF(AB1392="",0,1)</f>
        <v>0</v>
      </c>
    </row>
    <row r="1383" spans="4:47" x14ac:dyDescent="0.3">
      <c r="G1383" s="82"/>
      <c r="H1383" s="82"/>
      <c r="I1383" s="82"/>
      <c r="J1383" s="82"/>
      <c r="K1383" s="82"/>
      <c r="L1383" s="82"/>
      <c r="M1383" s="82"/>
      <c r="N1383" s="82"/>
      <c r="X1383" s="159"/>
      <c r="AD1383" s="318"/>
      <c r="AE1383" s="318"/>
      <c r="AF1383" s="318"/>
      <c r="AG1383" s="318"/>
      <c r="AH1383" s="318"/>
      <c r="AI1383" s="318"/>
      <c r="AJ1383" s="318"/>
      <c r="AK1383" s="318"/>
    </row>
    <row r="1384" spans="4:47" x14ac:dyDescent="0.3">
      <c r="F1384" s="35" t="s">
        <v>197</v>
      </c>
      <c r="G1384" s="35" t="s">
        <v>198</v>
      </c>
      <c r="H1384" s="35"/>
      <c r="I1384" s="35"/>
      <c r="J1384" s="35" t="s">
        <v>199</v>
      </c>
      <c r="K1384" s="35"/>
      <c r="L1384" s="35"/>
      <c r="M1384" s="35"/>
      <c r="N1384" s="35" t="s">
        <v>200</v>
      </c>
      <c r="X1384" s="159"/>
      <c r="AC1384" s="35" t="s">
        <v>197</v>
      </c>
      <c r="AD1384" s="35" t="s">
        <v>198</v>
      </c>
      <c r="AE1384" s="35"/>
      <c r="AF1384" s="35"/>
      <c r="AG1384" s="35" t="s">
        <v>199</v>
      </c>
      <c r="AH1384" s="35"/>
      <c r="AI1384" s="35"/>
      <c r="AJ1384" s="35"/>
      <c r="AK1384" s="35" t="s">
        <v>200</v>
      </c>
    </row>
    <row r="1385" spans="4:47" ht="15" customHeight="1" x14ac:dyDescent="0.3">
      <c r="E1385" s="46" t="str">
        <f>IF(G1382="","",IF(N1385&gt;0,IF(N1385&lt;=G1382,"X",""),""))</f>
        <v/>
      </c>
      <c r="F1385" s="317" t="str">
        <f>IF($F$26="","",$F$26)</f>
        <v>Grocery Stores</v>
      </c>
      <c r="G1385" s="646"/>
      <c r="H1385" s="647"/>
      <c r="I1385" s="648"/>
      <c r="J1385" s="646"/>
      <c r="K1385" s="647"/>
      <c r="L1385" s="647"/>
      <c r="M1385" s="648"/>
      <c r="N1385" s="122"/>
      <c r="X1385" s="159"/>
      <c r="AB1385" s="46" t="str">
        <f>IF(AD1382="","",IF(AK1385&gt;0,IF(AK1385&lt;=AD1382,"X",""),""))</f>
        <v/>
      </c>
      <c r="AC1385" s="317" t="str">
        <f>IF($F$26="","",$F$26)</f>
        <v>Grocery Stores</v>
      </c>
      <c r="AD1385" s="646"/>
      <c r="AE1385" s="647"/>
      <c r="AF1385" s="648"/>
      <c r="AG1385" s="646"/>
      <c r="AH1385" s="647"/>
      <c r="AI1385" s="647"/>
      <c r="AJ1385" s="648"/>
      <c r="AK1385" s="122"/>
    </row>
    <row r="1386" spans="4:47" ht="15" customHeight="1" x14ac:dyDescent="0.3">
      <c r="E1386" s="46" t="str">
        <f>IF(G1382="","",IF(N1386&gt;0,IF(N1386&lt;=G1382,"X",""),""))</f>
        <v/>
      </c>
      <c r="F1386" s="317" t="str">
        <f>IF($F$27="","",$F$27)</f>
        <v>Education</v>
      </c>
      <c r="G1386" s="646"/>
      <c r="H1386" s="647"/>
      <c r="I1386" s="648"/>
      <c r="J1386" s="646"/>
      <c r="K1386" s="647"/>
      <c r="L1386" s="647"/>
      <c r="M1386" s="648"/>
      <c r="N1386" s="122"/>
      <c r="X1386" s="159"/>
      <c r="AB1386" s="46" t="str">
        <f>IF(AD1382="","",IF(AK1386&gt;0,IF(AK1386&lt;=AD1382,"X",""),""))</f>
        <v/>
      </c>
      <c r="AC1386" s="317" t="str">
        <f>IF($F$27="","",$F$27)</f>
        <v>Education</v>
      </c>
      <c r="AD1386" s="646"/>
      <c r="AE1386" s="647"/>
      <c r="AF1386" s="648"/>
      <c r="AG1386" s="646"/>
      <c r="AH1386" s="647"/>
      <c r="AI1386" s="647"/>
      <c r="AJ1386" s="648"/>
      <c r="AK1386" s="122"/>
    </row>
    <row r="1387" spans="4:47" ht="15" customHeight="1" x14ac:dyDescent="0.3">
      <c r="E1387" s="46" t="str">
        <f>IF(G1382="","",IF(N1387&gt;0,IF(N1387&lt;=G1382,"X",""),""))</f>
        <v/>
      </c>
      <c r="F1387" s="317" t="str">
        <f>IF($F$28="","",$F$28)</f>
        <v>Recreation</v>
      </c>
      <c r="G1387" s="646"/>
      <c r="H1387" s="647"/>
      <c r="I1387" s="648"/>
      <c r="J1387" s="646"/>
      <c r="K1387" s="647"/>
      <c r="L1387" s="647"/>
      <c r="M1387" s="648"/>
      <c r="N1387" s="122"/>
      <c r="X1387" s="159"/>
      <c r="AB1387" s="46" t="str">
        <f>IF(AD1382="","",IF(AK1387&gt;0,IF(AK1387&lt;=AD1382,"X",""),""))</f>
        <v/>
      </c>
      <c r="AC1387" s="317" t="str">
        <f>IF($F$28="","",$F$28)</f>
        <v>Recreation</v>
      </c>
      <c r="AD1387" s="646"/>
      <c r="AE1387" s="647"/>
      <c r="AF1387" s="648"/>
      <c r="AG1387" s="646"/>
      <c r="AH1387" s="647"/>
      <c r="AI1387" s="647"/>
      <c r="AJ1387" s="648"/>
      <c r="AK1387" s="122"/>
    </row>
    <row r="1388" spans="4:47" ht="15" customHeight="1" x14ac:dyDescent="0.3">
      <c r="E1388" s="46" t="str">
        <f>IF(G1382="","",IF(N1388&gt;0,IF(N1388&lt;=G1382,"X",""),""))</f>
        <v/>
      </c>
      <c r="F1388" s="317" t="str">
        <f>IF($F$29="","",$F$29)</f>
        <v>Health Services</v>
      </c>
      <c r="G1388" s="646"/>
      <c r="H1388" s="647"/>
      <c r="I1388" s="648"/>
      <c r="J1388" s="646"/>
      <c r="K1388" s="647"/>
      <c r="L1388" s="647"/>
      <c r="M1388" s="648"/>
      <c r="N1388" s="122"/>
      <c r="X1388" s="159"/>
      <c r="AB1388" s="46" t="str">
        <f>IF(AD1382="","",IF(AK1388&gt;0,IF(AK1388&lt;=AD1382,"X",""),""))</f>
        <v/>
      </c>
      <c r="AC1388" s="317" t="str">
        <f>IF($F$29="","",$F$29)</f>
        <v>Health Services</v>
      </c>
      <c r="AD1388" s="646"/>
      <c r="AE1388" s="647"/>
      <c r="AF1388" s="648"/>
      <c r="AG1388" s="646"/>
      <c r="AH1388" s="647"/>
      <c r="AI1388" s="647"/>
      <c r="AJ1388" s="648"/>
      <c r="AK1388" s="122"/>
    </row>
    <row r="1389" spans="4:47" ht="15" customHeight="1" x14ac:dyDescent="0.3">
      <c r="E1389" s="46" t="str">
        <f>IF(G1382="","",IF(N1389&gt;0,IF(N1389&lt;=G1382,"X",""),""))</f>
        <v/>
      </c>
      <c r="F1389" s="317" t="str">
        <f>IF($F$30="","",$F$30)</f>
        <v>Social Services</v>
      </c>
      <c r="G1389" s="646"/>
      <c r="H1389" s="647"/>
      <c r="I1389" s="648"/>
      <c r="J1389" s="646"/>
      <c r="K1389" s="647"/>
      <c r="L1389" s="647"/>
      <c r="M1389" s="648"/>
      <c r="N1389" s="122"/>
      <c r="X1389" s="159"/>
      <c r="AB1389" s="46" t="str">
        <f>IF(AD1382="","",IF(AK1389&gt;0,IF(AK1389&lt;=AD1382,"X",""),""))</f>
        <v/>
      </c>
      <c r="AC1389" s="317" t="str">
        <f>IF($F$30="","",$F$30)</f>
        <v>Social Services</v>
      </c>
      <c r="AD1389" s="646"/>
      <c r="AE1389" s="647"/>
      <c r="AF1389" s="648"/>
      <c r="AG1389" s="646"/>
      <c r="AH1389" s="647"/>
      <c r="AI1389" s="647"/>
      <c r="AJ1389" s="648"/>
      <c r="AK1389" s="122"/>
    </row>
    <row r="1390" spans="4:47" ht="15" customHeight="1" x14ac:dyDescent="0.3">
      <c r="E1390" s="46" t="str">
        <f>IF(G1382="","",IF(N1390&gt;0,IF(N1390&lt;=G1382,"X",""),""))</f>
        <v/>
      </c>
      <c r="F1390" s="317" t="str">
        <f>IF($F$31="","",$F$31)</f>
        <v/>
      </c>
      <c r="G1390" s="646"/>
      <c r="H1390" s="647"/>
      <c r="I1390" s="648"/>
      <c r="J1390" s="646"/>
      <c r="K1390" s="647"/>
      <c r="L1390" s="647"/>
      <c r="M1390" s="648"/>
      <c r="N1390" s="122"/>
      <c r="X1390" s="159"/>
      <c r="AB1390" s="46" t="str">
        <f>IF(AD1382="","",IF(AK1390&gt;0,IF(AK1390&lt;=AD1382,"X",""),""))</f>
        <v/>
      </c>
      <c r="AC1390" s="317" t="str">
        <f>IF($F$31="","",$F$31)</f>
        <v/>
      </c>
      <c r="AD1390" s="646"/>
      <c r="AE1390" s="647"/>
      <c r="AF1390" s="648"/>
      <c r="AG1390" s="646"/>
      <c r="AH1390" s="647"/>
      <c r="AI1390" s="647"/>
      <c r="AJ1390" s="648"/>
      <c r="AK1390" s="122"/>
    </row>
    <row r="1391" spans="4:47" ht="15" customHeight="1" x14ac:dyDescent="0.3">
      <c r="E1391" s="46" t="str">
        <f>IF(G1382="","",IF(N1391&gt;0,IF(N1391&lt;=G1382,"X",""),""))</f>
        <v/>
      </c>
      <c r="F1391" s="317" t="str">
        <f>IF($F$32="","",$F$32)</f>
        <v/>
      </c>
      <c r="G1391" s="646"/>
      <c r="H1391" s="647"/>
      <c r="I1391" s="648"/>
      <c r="J1391" s="646"/>
      <c r="K1391" s="647"/>
      <c r="L1391" s="647"/>
      <c r="M1391" s="648"/>
      <c r="N1391" s="122"/>
      <c r="X1391" s="159"/>
      <c r="AB1391" s="46" t="str">
        <f>IF(AD1382="","",IF(AK1391&gt;0,IF(AK1391&lt;=AD1382,"X",""),""))</f>
        <v/>
      </c>
      <c r="AC1391" s="317" t="str">
        <f>IF($F$32="","",$F$32)</f>
        <v/>
      </c>
      <c r="AD1391" s="646"/>
      <c r="AE1391" s="647"/>
      <c r="AF1391" s="648"/>
      <c r="AG1391" s="646"/>
      <c r="AH1391" s="647"/>
      <c r="AI1391" s="647"/>
      <c r="AJ1391" s="648"/>
      <c r="AK1391" s="122"/>
    </row>
    <row r="1392" spans="4:47" ht="15" customHeight="1" x14ac:dyDescent="0.3">
      <c r="E1392" s="46" t="str">
        <f>IF(G1382="","",IF(N1392&gt;0,IF(N1392&lt;=G1382,"X",""),""))</f>
        <v/>
      </c>
      <c r="F1392" s="317" t="str">
        <f>IF($F$33="","",$F$33)</f>
        <v/>
      </c>
      <c r="G1392" s="646"/>
      <c r="H1392" s="647"/>
      <c r="I1392" s="648"/>
      <c r="J1392" s="646"/>
      <c r="K1392" s="647"/>
      <c r="L1392" s="647"/>
      <c r="M1392" s="648"/>
      <c r="N1392" s="122"/>
      <c r="X1392" s="159"/>
      <c r="AB1392" s="46" t="str">
        <f>IF(AD1382="","",IF(AK1392&gt;0,IF(AK1392&lt;=AD1382,"X",""),""))</f>
        <v/>
      </c>
      <c r="AC1392" s="317" t="str">
        <f>IF($F$33="","",$F$33)</f>
        <v/>
      </c>
      <c r="AD1392" s="646"/>
      <c r="AE1392" s="647"/>
      <c r="AF1392" s="648"/>
      <c r="AG1392" s="646"/>
      <c r="AH1392" s="647"/>
      <c r="AI1392" s="647"/>
      <c r="AJ1392" s="648"/>
      <c r="AK1392" s="122"/>
    </row>
    <row r="1393" spans="4:47" ht="17.25" thickBot="1" x14ac:dyDescent="0.35">
      <c r="D1393" s="40"/>
      <c r="E1393" s="40"/>
      <c r="F1393" s="40"/>
      <c r="G1393" s="40"/>
      <c r="H1393" s="40"/>
      <c r="I1393" s="40"/>
      <c r="J1393" s="40"/>
      <c r="K1393" s="40"/>
      <c r="L1393" s="40"/>
      <c r="M1393" s="40"/>
      <c r="N1393" s="40"/>
      <c r="X1393" s="159"/>
      <c r="AA1393" s="40"/>
      <c r="AB1393" s="40"/>
      <c r="AC1393" s="40"/>
      <c r="AD1393" s="40"/>
      <c r="AE1393" s="40"/>
      <c r="AF1393" s="40"/>
      <c r="AG1393" s="40"/>
      <c r="AH1393" s="40"/>
      <c r="AI1393" s="40"/>
      <c r="AJ1393" s="40"/>
      <c r="AK1393" s="40"/>
    </row>
    <row r="1394" spans="4:47" x14ac:dyDescent="0.3">
      <c r="D1394" s="645"/>
      <c r="E1394" s="645"/>
      <c r="F1394" s="645"/>
      <c r="G1394" s="645"/>
      <c r="H1394" s="645"/>
      <c r="I1394" s="645"/>
      <c r="J1394" s="645"/>
      <c r="K1394" s="645"/>
      <c r="L1394" s="645"/>
      <c r="M1394" s="645"/>
      <c r="N1394" s="645"/>
      <c r="X1394" s="159"/>
      <c r="AA1394" s="645"/>
      <c r="AB1394" s="645"/>
      <c r="AC1394" s="645"/>
      <c r="AD1394" s="645"/>
      <c r="AE1394" s="645"/>
      <c r="AF1394" s="645"/>
      <c r="AG1394" s="645"/>
      <c r="AH1394" s="645"/>
      <c r="AI1394" s="645"/>
      <c r="AJ1394" s="645"/>
      <c r="AK1394" s="645"/>
    </row>
    <row r="1395" spans="4:47" x14ac:dyDescent="0.3">
      <c r="E1395" s="35" t="s">
        <v>194</v>
      </c>
      <c r="F1395" s="41">
        <f>F1381+1</f>
        <v>98</v>
      </c>
      <c r="G1395" s="35" t="s">
        <v>195</v>
      </c>
      <c r="H1395" s="35"/>
      <c r="I1395" s="35"/>
      <c r="J1395" s="326" t="s">
        <v>457</v>
      </c>
      <c r="K1395" s="324"/>
      <c r="X1395" s="159"/>
      <c r="AB1395" s="35" t="s">
        <v>194</v>
      </c>
      <c r="AC1395" s="41">
        <f>AC1381+1</f>
        <v>98</v>
      </c>
      <c r="AD1395" s="35" t="s">
        <v>195</v>
      </c>
      <c r="AE1395" s="35"/>
      <c r="AF1395" s="35"/>
      <c r="AG1395" s="326" t="s">
        <v>457</v>
      </c>
      <c r="AH1395" s="324"/>
    </row>
    <row r="1396" spans="4:47" x14ac:dyDescent="0.3">
      <c r="E1396" s="35" t="s">
        <v>196</v>
      </c>
      <c r="F1396" s="267"/>
      <c r="G1396" s="43" t="str">
        <f>IF(F1396=O$4,P$4,IF(F1396=O$5,P$5,IF(F1396=O$6,P$6,IF(F1396=O$7,P$7,IF(F1396=O$8,P$8,"")))))</f>
        <v/>
      </c>
      <c r="H1396" s="43"/>
      <c r="I1396" s="43"/>
      <c r="J1396" s="326" t="s">
        <v>458</v>
      </c>
      <c r="K1396" s="324"/>
      <c r="L1396" s="44"/>
      <c r="M1396" s="44"/>
      <c r="N1396" s="44"/>
      <c r="O1396" s="113">
        <f>IF(F1396="",0,1)</f>
        <v>0</v>
      </c>
      <c r="P1396" s="113">
        <f>IF(E1399="",0,1)</f>
        <v>0</v>
      </c>
      <c r="Q1396" s="113">
        <f>IF(E1400="",0,1)</f>
        <v>0</v>
      </c>
      <c r="R1396" s="113">
        <f>IF(E1401="",0,1)</f>
        <v>0</v>
      </c>
      <c r="S1396" s="113">
        <f>IF(E1402="",0,1)</f>
        <v>0</v>
      </c>
      <c r="T1396" s="113">
        <f>IF(E1403="",0,1)</f>
        <v>0</v>
      </c>
      <c r="U1396" s="113">
        <f>IF(E1404="",0,1)</f>
        <v>0</v>
      </c>
      <c r="V1396" s="113">
        <f>IF(E1405="",0,1)</f>
        <v>0</v>
      </c>
      <c r="W1396" s="113">
        <f>IF(E1406="",0,1)</f>
        <v>0</v>
      </c>
      <c r="X1396" s="159"/>
      <c r="AB1396" s="35" t="s">
        <v>196</v>
      </c>
      <c r="AC1396" s="267"/>
      <c r="AD1396" s="43" t="str">
        <f>IF(AC1396=AL$4,AM$4,IF(AC1396=AL$5,AM$5,IF(AC1396=AL$6,AM$6,IF(AC1396=AL$7,AM$7,IF(AC1396=AL$8,AM$8,"")))))</f>
        <v/>
      </c>
      <c r="AE1396" s="43"/>
      <c r="AF1396" s="43"/>
      <c r="AG1396" s="326" t="s">
        <v>458</v>
      </c>
      <c r="AH1396" s="324"/>
      <c r="AI1396" s="44"/>
      <c r="AJ1396" s="44"/>
      <c r="AK1396" s="44"/>
      <c r="AL1396" s="113">
        <f>IF(AC1396="",0,1)</f>
        <v>0</v>
      </c>
      <c r="AM1396" s="113">
        <f>IF(AB1399="",0,1)</f>
        <v>0</v>
      </c>
      <c r="AN1396" s="113">
        <f>IF(AB1400="",0,1)</f>
        <v>0</v>
      </c>
      <c r="AO1396" s="113">
        <f>IF(AB1401="",0,1)</f>
        <v>0</v>
      </c>
      <c r="AP1396" s="113">
        <f>IF(AB1402="",0,1)</f>
        <v>0</v>
      </c>
      <c r="AQ1396" s="113">
        <f>IF(AB1403="",0,1)</f>
        <v>0</v>
      </c>
      <c r="AR1396" s="113">
        <f>IF(AB1404="",0,1)</f>
        <v>0</v>
      </c>
      <c r="AS1396" s="113">
        <f>IF(AB1405="",0,1)</f>
        <v>0</v>
      </c>
      <c r="AT1396" s="113">
        <f>IF(AB1406="",0,1)</f>
        <v>0</v>
      </c>
      <c r="AU1396" s="113">
        <f>IF(AB1406="",0,1)</f>
        <v>0</v>
      </c>
    </row>
    <row r="1397" spans="4:47" x14ac:dyDescent="0.3">
      <c r="G1397" s="82"/>
      <c r="H1397" s="82"/>
      <c r="I1397" s="82"/>
      <c r="J1397" s="82"/>
      <c r="K1397" s="82"/>
      <c r="L1397" s="82"/>
      <c r="M1397" s="82"/>
      <c r="N1397" s="82"/>
      <c r="X1397" s="159"/>
      <c r="AD1397" s="318"/>
      <c r="AE1397" s="318"/>
      <c r="AF1397" s="318"/>
      <c r="AG1397" s="318"/>
      <c r="AH1397" s="318"/>
      <c r="AI1397" s="318"/>
      <c r="AJ1397" s="318"/>
      <c r="AK1397" s="318"/>
    </row>
    <row r="1398" spans="4:47" x14ac:dyDescent="0.3">
      <c r="F1398" s="35" t="s">
        <v>197</v>
      </c>
      <c r="G1398" s="35" t="s">
        <v>198</v>
      </c>
      <c r="H1398" s="35"/>
      <c r="I1398" s="35"/>
      <c r="J1398" s="35" t="s">
        <v>199</v>
      </c>
      <c r="K1398" s="35"/>
      <c r="L1398" s="35"/>
      <c r="M1398" s="35"/>
      <c r="N1398" s="35" t="s">
        <v>200</v>
      </c>
      <c r="X1398" s="159"/>
      <c r="AC1398" s="35" t="s">
        <v>197</v>
      </c>
      <c r="AD1398" s="35" t="s">
        <v>198</v>
      </c>
      <c r="AE1398" s="35"/>
      <c r="AF1398" s="35"/>
      <c r="AG1398" s="35" t="s">
        <v>199</v>
      </c>
      <c r="AH1398" s="35"/>
      <c r="AI1398" s="35"/>
      <c r="AJ1398" s="35"/>
      <c r="AK1398" s="35" t="s">
        <v>200</v>
      </c>
    </row>
    <row r="1399" spans="4:47" ht="15" customHeight="1" x14ac:dyDescent="0.3">
      <c r="E1399" s="46" t="str">
        <f>IF(G1396="","",IF(N1399&gt;0,IF(N1399&lt;=G1396,"X",""),""))</f>
        <v/>
      </c>
      <c r="F1399" s="317" t="str">
        <f>IF($F$26="","",$F$26)</f>
        <v>Grocery Stores</v>
      </c>
      <c r="G1399" s="646"/>
      <c r="H1399" s="647"/>
      <c r="I1399" s="648"/>
      <c r="J1399" s="646"/>
      <c r="K1399" s="647"/>
      <c r="L1399" s="647"/>
      <c r="M1399" s="648"/>
      <c r="N1399" s="122"/>
      <c r="X1399" s="159"/>
      <c r="AB1399" s="46" t="str">
        <f>IF(AD1396="","",IF(AK1399&gt;0,IF(AK1399&lt;=AD1396,"X",""),""))</f>
        <v/>
      </c>
      <c r="AC1399" s="317" t="str">
        <f>IF($F$26="","",$F$26)</f>
        <v>Grocery Stores</v>
      </c>
      <c r="AD1399" s="646"/>
      <c r="AE1399" s="647"/>
      <c r="AF1399" s="648"/>
      <c r="AG1399" s="646"/>
      <c r="AH1399" s="647"/>
      <c r="AI1399" s="647"/>
      <c r="AJ1399" s="648"/>
      <c r="AK1399" s="122"/>
    </row>
    <row r="1400" spans="4:47" ht="15" customHeight="1" x14ac:dyDescent="0.3">
      <c r="E1400" s="46" t="str">
        <f>IF(G1396="","",IF(N1400&gt;0,IF(N1400&lt;=G1396,"X",""),""))</f>
        <v/>
      </c>
      <c r="F1400" s="317" t="str">
        <f>IF($F$27="","",$F$27)</f>
        <v>Education</v>
      </c>
      <c r="G1400" s="646"/>
      <c r="H1400" s="647"/>
      <c r="I1400" s="648"/>
      <c r="J1400" s="646"/>
      <c r="K1400" s="647"/>
      <c r="L1400" s="647"/>
      <c r="M1400" s="648"/>
      <c r="N1400" s="122"/>
      <c r="X1400" s="159"/>
      <c r="AB1400" s="46" t="str">
        <f>IF(AD1396="","",IF(AK1400&gt;0,IF(AK1400&lt;=AD1396,"X",""),""))</f>
        <v/>
      </c>
      <c r="AC1400" s="317" t="str">
        <f>IF($F$27="","",$F$27)</f>
        <v>Education</v>
      </c>
      <c r="AD1400" s="646"/>
      <c r="AE1400" s="647"/>
      <c r="AF1400" s="648"/>
      <c r="AG1400" s="646"/>
      <c r="AH1400" s="647"/>
      <c r="AI1400" s="647"/>
      <c r="AJ1400" s="648"/>
      <c r="AK1400" s="122"/>
    </row>
    <row r="1401" spans="4:47" ht="15" customHeight="1" x14ac:dyDescent="0.3">
      <c r="E1401" s="46" t="str">
        <f>IF(G1396="","",IF(N1401&gt;0,IF(N1401&lt;=G1396,"X",""),""))</f>
        <v/>
      </c>
      <c r="F1401" s="317" t="str">
        <f>IF($F$28="","",$F$28)</f>
        <v>Recreation</v>
      </c>
      <c r="G1401" s="646"/>
      <c r="H1401" s="647"/>
      <c r="I1401" s="648"/>
      <c r="J1401" s="646"/>
      <c r="K1401" s="647"/>
      <c r="L1401" s="647"/>
      <c r="M1401" s="648"/>
      <c r="N1401" s="122"/>
      <c r="X1401" s="159"/>
      <c r="AB1401" s="46" t="str">
        <f>IF(AD1396="","",IF(AK1401&gt;0,IF(AK1401&lt;=AD1396,"X",""),""))</f>
        <v/>
      </c>
      <c r="AC1401" s="317" t="str">
        <f>IF($F$28="","",$F$28)</f>
        <v>Recreation</v>
      </c>
      <c r="AD1401" s="646"/>
      <c r="AE1401" s="647"/>
      <c r="AF1401" s="648"/>
      <c r="AG1401" s="646"/>
      <c r="AH1401" s="647"/>
      <c r="AI1401" s="647"/>
      <c r="AJ1401" s="648"/>
      <c r="AK1401" s="122"/>
    </row>
    <row r="1402" spans="4:47" ht="15" customHeight="1" x14ac:dyDescent="0.3">
      <c r="E1402" s="46" t="str">
        <f>IF(G1396="","",IF(N1402&gt;0,IF(N1402&lt;=G1396,"X",""),""))</f>
        <v/>
      </c>
      <c r="F1402" s="317" t="str">
        <f>IF($F$29="","",$F$29)</f>
        <v>Health Services</v>
      </c>
      <c r="G1402" s="646"/>
      <c r="H1402" s="647"/>
      <c r="I1402" s="648"/>
      <c r="J1402" s="646"/>
      <c r="K1402" s="647"/>
      <c r="L1402" s="647"/>
      <c r="M1402" s="648"/>
      <c r="N1402" s="122"/>
      <c r="X1402" s="159"/>
      <c r="AB1402" s="46" t="str">
        <f>IF(AD1396="","",IF(AK1402&gt;0,IF(AK1402&lt;=AD1396,"X",""),""))</f>
        <v/>
      </c>
      <c r="AC1402" s="317" t="str">
        <f>IF($F$29="","",$F$29)</f>
        <v>Health Services</v>
      </c>
      <c r="AD1402" s="646"/>
      <c r="AE1402" s="647"/>
      <c r="AF1402" s="648"/>
      <c r="AG1402" s="646"/>
      <c r="AH1402" s="647"/>
      <c r="AI1402" s="647"/>
      <c r="AJ1402" s="648"/>
      <c r="AK1402" s="122"/>
    </row>
    <row r="1403" spans="4:47" ht="15" customHeight="1" x14ac:dyDescent="0.3">
      <c r="E1403" s="46" t="str">
        <f>IF(G1396="","",IF(N1403&gt;0,IF(N1403&lt;=G1396,"X",""),""))</f>
        <v/>
      </c>
      <c r="F1403" s="317" t="str">
        <f>IF($F$30="","",$F$30)</f>
        <v>Social Services</v>
      </c>
      <c r="G1403" s="646"/>
      <c r="H1403" s="647"/>
      <c r="I1403" s="648"/>
      <c r="J1403" s="646"/>
      <c r="K1403" s="647"/>
      <c r="L1403" s="647"/>
      <c r="M1403" s="648"/>
      <c r="N1403" s="122"/>
      <c r="X1403" s="159"/>
      <c r="AB1403" s="46" t="str">
        <f>IF(AD1396="","",IF(AK1403&gt;0,IF(AK1403&lt;=AD1396,"X",""),""))</f>
        <v/>
      </c>
      <c r="AC1403" s="317" t="str">
        <f>IF($F$30="","",$F$30)</f>
        <v>Social Services</v>
      </c>
      <c r="AD1403" s="646"/>
      <c r="AE1403" s="647"/>
      <c r="AF1403" s="648"/>
      <c r="AG1403" s="646"/>
      <c r="AH1403" s="647"/>
      <c r="AI1403" s="647"/>
      <c r="AJ1403" s="648"/>
      <c r="AK1403" s="122"/>
    </row>
    <row r="1404" spans="4:47" ht="15" customHeight="1" x14ac:dyDescent="0.3">
      <c r="E1404" s="46" t="str">
        <f>IF(G1396="","",IF(N1404&gt;0,IF(N1404&lt;=G1396,"X",""),""))</f>
        <v/>
      </c>
      <c r="F1404" s="317" t="str">
        <f>IF($F$31="","",$F$31)</f>
        <v/>
      </c>
      <c r="G1404" s="646"/>
      <c r="H1404" s="647"/>
      <c r="I1404" s="648"/>
      <c r="J1404" s="646"/>
      <c r="K1404" s="647"/>
      <c r="L1404" s="647"/>
      <c r="M1404" s="648"/>
      <c r="N1404" s="122"/>
      <c r="X1404" s="159"/>
      <c r="AB1404" s="46" t="str">
        <f>IF(AD1396="","",IF(AK1404&gt;0,IF(AK1404&lt;=AD1396,"X",""),""))</f>
        <v/>
      </c>
      <c r="AC1404" s="317" t="str">
        <f>IF($F$31="","",$F$31)</f>
        <v/>
      </c>
      <c r="AD1404" s="646"/>
      <c r="AE1404" s="647"/>
      <c r="AF1404" s="648"/>
      <c r="AG1404" s="646"/>
      <c r="AH1404" s="647"/>
      <c r="AI1404" s="647"/>
      <c r="AJ1404" s="648"/>
      <c r="AK1404" s="122"/>
    </row>
    <row r="1405" spans="4:47" ht="15" customHeight="1" x14ac:dyDescent="0.3">
      <c r="E1405" s="46" t="str">
        <f>IF(G1396="","",IF(N1405&gt;0,IF(N1405&lt;=G1396,"X",""),""))</f>
        <v/>
      </c>
      <c r="F1405" s="317" t="str">
        <f>IF($F$32="","",$F$32)</f>
        <v/>
      </c>
      <c r="G1405" s="646"/>
      <c r="H1405" s="647"/>
      <c r="I1405" s="648"/>
      <c r="J1405" s="646"/>
      <c r="K1405" s="647"/>
      <c r="L1405" s="647"/>
      <c r="M1405" s="648"/>
      <c r="N1405" s="122"/>
      <c r="X1405" s="159"/>
      <c r="AB1405" s="46" t="str">
        <f>IF(AD1396="","",IF(AK1405&gt;0,IF(AK1405&lt;=AD1396,"X",""),""))</f>
        <v/>
      </c>
      <c r="AC1405" s="317" t="str">
        <f>IF($F$32="","",$F$32)</f>
        <v/>
      </c>
      <c r="AD1405" s="646"/>
      <c r="AE1405" s="647"/>
      <c r="AF1405" s="648"/>
      <c r="AG1405" s="646"/>
      <c r="AH1405" s="647"/>
      <c r="AI1405" s="647"/>
      <c r="AJ1405" s="648"/>
      <c r="AK1405" s="122"/>
    </row>
    <row r="1406" spans="4:47" ht="15" customHeight="1" x14ac:dyDescent="0.3">
      <c r="E1406" s="46" t="str">
        <f>IF(G1396="","",IF(N1406&gt;0,IF(N1406&lt;=G1396,"X",""),""))</f>
        <v/>
      </c>
      <c r="F1406" s="317" t="str">
        <f>IF($F$33="","",$F$33)</f>
        <v/>
      </c>
      <c r="G1406" s="646"/>
      <c r="H1406" s="647"/>
      <c r="I1406" s="648"/>
      <c r="J1406" s="646"/>
      <c r="K1406" s="647"/>
      <c r="L1406" s="647"/>
      <c r="M1406" s="648"/>
      <c r="N1406" s="122"/>
      <c r="X1406" s="159"/>
      <c r="AB1406" s="46" t="str">
        <f>IF(AD1396="","",IF(AK1406&gt;0,IF(AK1406&lt;=AD1396,"X",""),""))</f>
        <v/>
      </c>
      <c r="AC1406" s="317" t="str">
        <f>IF($F$33="","",$F$33)</f>
        <v/>
      </c>
      <c r="AD1406" s="646"/>
      <c r="AE1406" s="647"/>
      <c r="AF1406" s="648"/>
      <c r="AG1406" s="646"/>
      <c r="AH1406" s="647"/>
      <c r="AI1406" s="647"/>
      <c r="AJ1406" s="648"/>
      <c r="AK1406" s="122"/>
    </row>
    <row r="1407" spans="4:47" ht="17.25" thickBot="1" x14ac:dyDescent="0.35">
      <c r="D1407" s="40"/>
      <c r="E1407" s="40"/>
      <c r="F1407" s="40"/>
      <c r="G1407" s="40"/>
      <c r="H1407" s="40"/>
      <c r="I1407" s="40"/>
      <c r="J1407" s="40"/>
      <c r="K1407" s="40"/>
      <c r="L1407" s="40"/>
      <c r="M1407" s="40"/>
      <c r="N1407" s="40"/>
      <c r="X1407" s="159"/>
      <c r="AA1407" s="40"/>
      <c r="AB1407" s="40"/>
      <c r="AC1407" s="40"/>
      <c r="AD1407" s="40"/>
      <c r="AE1407" s="40"/>
      <c r="AF1407" s="40"/>
      <c r="AG1407" s="40"/>
      <c r="AH1407" s="40"/>
      <c r="AI1407" s="40"/>
      <c r="AJ1407" s="40"/>
      <c r="AK1407" s="40"/>
    </row>
    <row r="1408" spans="4:47" x14ac:dyDescent="0.3">
      <c r="D1408" s="645"/>
      <c r="E1408" s="645"/>
      <c r="F1408" s="645"/>
      <c r="G1408" s="645"/>
      <c r="H1408" s="645"/>
      <c r="I1408" s="645"/>
      <c r="J1408" s="645"/>
      <c r="K1408" s="645"/>
      <c r="L1408" s="645"/>
      <c r="M1408" s="645"/>
      <c r="N1408" s="645"/>
      <c r="X1408" s="159"/>
      <c r="AA1408" s="645"/>
      <c r="AB1408" s="645"/>
      <c r="AC1408" s="645"/>
      <c r="AD1408" s="645"/>
      <c r="AE1408" s="645"/>
      <c r="AF1408" s="645"/>
      <c r="AG1408" s="645"/>
      <c r="AH1408" s="645"/>
      <c r="AI1408" s="645"/>
      <c r="AJ1408" s="645"/>
      <c r="AK1408" s="645"/>
    </row>
    <row r="1409" spans="4:47" x14ac:dyDescent="0.3">
      <c r="E1409" s="35" t="s">
        <v>194</v>
      </c>
      <c r="F1409" s="41">
        <f>F1395+1</f>
        <v>99</v>
      </c>
      <c r="G1409" s="35" t="s">
        <v>195</v>
      </c>
      <c r="H1409" s="35"/>
      <c r="I1409" s="35"/>
      <c r="J1409" s="326" t="s">
        <v>457</v>
      </c>
      <c r="K1409" s="324"/>
      <c r="X1409" s="159"/>
      <c r="AB1409" s="35" t="s">
        <v>194</v>
      </c>
      <c r="AC1409" s="41">
        <f>AC1395+1</f>
        <v>99</v>
      </c>
      <c r="AD1409" s="35" t="s">
        <v>195</v>
      </c>
      <c r="AE1409" s="35"/>
      <c r="AF1409" s="35"/>
      <c r="AG1409" s="326" t="s">
        <v>457</v>
      </c>
      <c r="AH1409" s="324"/>
    </row>
    <row r="1410" spans="4:47" x14ac:dyDescent="0.3">
      <c r="E1410" s="35" t="s">
        <v>196</v>
      </c>
      <c r="F1410" s="267"/>
      <c r="G1410" s="43" t="str">
        <f>IF(F1410=O$4,P$4,IF(F1410=O$5,P$5,IF(F1410=O$6,P$6,IF(F1410=O$7,P$7,IF(F1410=O$8,P$8,"")))))</f>
        <v/>
      </c>
      <c r="H1410" s="43"/>
      <c r="I1410" s="43"/>
      <c r="J1410" s="326" t="s">
        <v>458</v>
      </c>
      <c r="K1410" s="324"/>
      <c r="L1410" s="44"/>
      <c r="M1410" s="44"/>
      <c r="N1410" s="44"/>
      <c r="O1410" s="113">
        <f>IF(F1410="",0,1)</f>
        <v>0</v>
      </c>
      <c r="P1410" s="113">
        <f>IF(E1413="",0,1)</f>
        <v>0</v>
      </c>
      <c r="Q1410" s="113">
        <f>IF(E1414="",0,1)</f>
        <v>0</v>
      </c>
      <c r="R1410" s="113">
        <f>IF(E1415="",0,1)</f>
        <v>0</v>
      </c>
      <c r="S1410" s="113">
        <f>IF(E1416="",0,1)</f>
        <v>0</v>
      </c>
      <c r="T1410" s="113">
        <f>IF(E1417="",0,1)</f>
        <v>0</v>
      </c>
      <c r="U1410" s="113">
        <f>IF(E1418="",0,1)</f>
        <v>0</v>
      </c>
      <c r="V1410" s="113">
        <f>IF(E1419="",0,1)</f>
        <v>0</v>
      </c>
      <c r="W1410" s="113">
        <f>IF(E1420="",0,1)</f>
        <v>0</v>
      </c>
      <c r="X1410" s="159"/>
      <c r="AB1410" s="35" t="s">
        <v>196</v>
      </c>
      <c r="AC1410" s="267"/>
      <c r="AD1410" s="43" t="str">
        <f>IF(AC1410=AL$4,AM$4,IF(AC1410=AL$5,AM$5,IF(AC1410=AL$6,AM$6,IF(AC1410=AL$7,AM$7,IF(AC1410=AL$8,AM$8,"")))))</f>
        <v/>
      </c>
      <c r="AE1410" s="43"/>
      <c r="AF1410" s="43"/>
      <c r="AG1410" s="326" t="s">
        <v>458</v>
      </c>
      <c r="AH1410" s="324"/>
      <c r="AI1410" s="44"/>
      <c r="AJ1410" s="44"/>
      <c r="AK1410" s="44"/>
      <c r="AL1410" s="113">
        <f>IF(AC1410="",0,1)</f>
        <v>0</v>
      </c>
      <c r="AM1410" s="113">
        <f>IF(AB1413="",0,1)</f>
        <v>0</v>
      </c>
      <c r="AN1410" s="113">
        <f>IF(AB1414="",0,1)</f>
        <v>0</v>
      </c>
      <c r="AO1410" s="113">
        <f>IF(AB1415="",0,1)</f>
        <v>0</v>
      </c>
      <c r="AP1410" s="113">
        <f>IF(AB1416="",0,1)</f>
        <v>0</v>
      </c>
      <c r="AQ1410" s="113">
        <f>IF(AB1417="",0,1)</f>
        <v>0</v>
      </c>
      <c r="AR1410" s="113">
        <f>IF(AB1418="",0,1)</f>
        <v>0</v>
      </c>
      <c r="AS1410" s="113">
        <f>IF(AB1419="",0,1)</f>
        <v>0</v>
      </c>
      <c r="AT1410" s="113">
        <f>IF(AB1420="",0,1)</f>
        <v>0</v>
      </c>
      <c r="AU1410" s="113">
        <f>IF(AB1420="",0,1)</f>
        <v>0</v>
      </c>
    </row>
    <row r="1411" spans="4:47" x14ac:dyDescent="0.3">
      <c r="G1411" s="82"/>
      <c r="H1411" s="82"/>
      <c r="I1411" s="82"/>
      <c r="J1411" s="82"/>
      <c r="K1411" s="82"/>
      <c r="L1411" s="82"/>
      <c r="M1411" s="82"/>
      <c r="N1411" s="82"/>
      <c r="X1411" s="159"/>
      <c r="AD1411" s="318"/>
      <c r="AE1411" s="318"/>
      <c r="AF1411" s="318"/>
      <c r="AG1411" s="318"/>
      <c r="AH1411" s="318"/>
      <c r="AI1411" s="318"/>
      <c r="AJ1411" s="318"/>
      <c r="AK1411" s="318"/>
    </row>
    <row r="1412" spans="4:47" x14ac:dyDescent="0.3">
      <c r="F1412" s="35" t="s">
        <v>197</v>
      </c>
      <c r="G1412" s="35" t="s">
        <v>198</v>
      </c>
      <c r="H1412" s="35"/>
      <c r="I1412" s="35"/>
      <c r="J1412" s="35" t="s">
        <v>199</v>
      </c>
      <c r="K1412" s="35"/>
      <c r="L1412" s="35"/>
      <c r="M1412" s="35"/>
      <c r="N1412" s="35" t="s">
        <v>200</v>
      </c>
      <c r="X1412" s="159"/>
      <c r="AC1412" s="35" t="s">
        <v>197</v>
      </c>
      <c r="AD1412" s="35" t="s">
        <v>198</v>
      </c>
      <c r="AE1412" s="35"/>
      <c r="AF1412" s="35"/>
      <c r="AG1412" s="35" t="s">
        <v>199</v>
      </c>
      <c r="AH1412" s="35"/>
      <c r="AI1412" s="35"/>
      <c r="AJ1412" s="35"/>
      <c r="AK1412" s="35" t="s">
        <v>200</v>
      </c>
    </row>
    <row r="1413" spans="4:47" ht="15" customHeight="1" x14ac:dyDescent="0.3">
      <c r="E1413" s="46" t="str">
        <f>IF(G1410="","",IF(N1413&gt;0,IF(N1413&lt;=G1410,"X",""),""))</f>
        <v/>
      </c>
      <c r="F1413" s="317" t="str">
        <f>IF($F$26="","",$F$26)</f>
        <v>Grocery Stores</v>
      </c>
      <c r="G1413" s="646"/>
      <c r="H1413" s="647"/>
      <c r="I1413" s="648"/>
      <c r="J1413" s="646"/>
      <c r="K1413" s="647"/>
      <c r="L1413" s="647"/>
      <c r="M1413" s="648"/>
      <c r="N1413" s="122"/>
      <c r="X1413" s="159"/>
      <c r="AB1413" s="46" t="str">
        <f>IF(AD1410="","",IF(AK1413&gt;0,IF(AK1413&lt;=AD1410,"X",""),""))</f>
        <v/>
      </c>
      <c r="AC1413" s="317" t="str">
        <f>IF($F$26="","",$F$26)</f>
        <v>Grocery Stores</v>
      </c>
      <c r="AD1413" s="646"/>
      <c r="AE1413" s="647"/>
      <c r="AF1413" s="648"/>
      <c r="AG1413" s="646"/>
      <c r="AH1413" s="647"/>
      <c r="AI1413" s="647"/>
      <c r="AJ1413" s="648"/>
      <c r="AK1413" s="122"/>
    </row>
    <row r="1414" spans="4:47" ht="15" customHeight="1" x14ac:dyDescent="0.3">
      <c r="E1414" s="46" t="str">
        <f>IF(G1410="","",IF(N1414&gt;0,IF(N1414&lt;=G1410,"X",""),""))</f>
        <v/>
      </c>
      <c r="F1414" s="317" t="str">
        <f>IF($F$27="","",$F$27)</f>
        <v>Education</v>
      </c>
      <c r="G1414" s="646"/>
      <c r="H1414" s="647"/>
      <c r="I1414" s="648"/>
      <c r="J1414" s="646"/>
      <c r="K1414" s="647"/>
      <c r="L1414" s="647"/>
      <c r="M1414" s="648"/>
      <c r="N1414" s="122"/>
      <c r="X1414" s="159"/>
      <c r="AB1414" s="46" t="str">
        <f>IF(AD1410="","",IF(AK1414&gt;0,IF(AK1414&lt;=AD1410,"X",""),""))</f>
        <v/>
      </c>
      <c r="AC1414" s="317" t="str">
        <f>IF($F$27="","",$F$27)</f>
        <v>Education</v>
      </c>
      <c r="AD1414" s="646"/>
      <c r="AE1414" s="647"/>
      <c r="AF1414" s="648"/>
      <c r="AG1414" s="646"/>
      <c r="AH1414" s="647"/>
      <c r="AI1414" s="647"/>
      <c r="AJ1414" s="648"/>
      <c r="AK1414" s="122"/>
    </row>
    <row r="1415" spans="4:47" ht="15" customHeight="1" x14ac:dyDescent="0.3">
      <c r="E1415" s="46" t="str">
        <f>IF(G1410="","",IF(N1415&gt;0,IF(N1415&lt;=G1410,"X",""),""))</f>
        <v/>
      </c>
      <c r="F1415" s="317" t="str">
        <f>IF($F$28="","",$F$28)</f>
        <v>Recreation</v>
      </c>
      <c r="G1415" s="646"/>
      <c r="H1415" s="647"/>
      <c r="I1415" s="648"/>
      <c r="J1415" s="646"/>
      <c r="K1415" s="647"/>
      <c r="L1415" s="647"/>
      <c r="M1415" s="648"/>
      <c r="N1415" s="122"/>
      <c r="X1415" s="159"/>
      <c r="AB1415" s="46" t="str">
        <f>IF(AD1410="","",IF(AK1415&gt;0,IF(AK1415&lt;=AD1410,"X",""),""))</f>
        <v/>
      </c>
      <c r="AC1415" s="317" t="str">
        <f>IF($F$28="","",$F$28)</f>
        <v>Recreation</v>
      </c>
      <c r="AD1415" s="646"/>
      <c r="AE1415" s="647"/>
      <c r="AF1415" s="648"/>
      <c r="AG1415" s="646"/>
      <c r="AH1415" s="647"/>
      <c r="AI1415" s="647"/>
      <c r="AJ1415" s="648"/>
      <c r="AK1415" s="122"/>
    </row>
    <row r="1416" spans="4:47" ht="15" customHeight="1" x14ac:dyDescent="0.3">
      <c r="E1416" s="46" t="str">
        <f>IF(G1410="","",IF(N1416&gt;0,IF(N1416&lt;=G1410,"X",""),""))</f>
        <v/>
      </c>
      <c r="F1416" s="317" t="str">
        <f>IF($F$29="","",$F$29)</f>
        <v>Health Services</v>
      </c>
      <c r="G1416" s="646"/>
      <c r="H1416" s="647"/>
      <c r="I1416" s="648"/>
      <c r="J1416" s="646"/>
      <c r="K1416" s="647"/>
      <c r="L1416" s="647"/>
      <c r="M1416" s="648"/>
      <c r="N1416" s="122"/>
      <c r="X1416" s="159"/>
      <c r="AB1416" s="46" t="str">
        <f>IF(AD1410="","",IF(AK1416&gt;0,IF(AK1416&lt;=AD1410,"X",""),""))</f>
        <v/>
      </c>
      <c r="AC1416" s="317" t="str">
        <f>IF($F$29="","",$F$29)</f>
        <v>Health Services</v>
      </c>
      <c r="AD1416" s="646"/>
      <c r="AE1416" s="647"/>
      <c r="AF1416" s="648"/>
      <c r="AG1416" s="646"/>
      <c r="AH1416" s="647"/>
      <c r="AI1416" s="647"/>
      <c r="AJ1416" s="648"/>
      <c r="AK1416" s="122"/>
    </row>
    <row r="1417" spans="4:47" ht="15" customHeight="1" x14ac:dyDescent="0.3">
      <c r="E1417" s="46" t="str">
        <f>IF(G1410="","",IF(N1417&gt;0,IF(N1417&lt;=G1410,"X",""),""))</f>
        <v/>
      </c>
      <c r="F1417" s="317" t="str">
        <f>IF($F$30="","",$F$30)</f>
        <v>Social Services</v>
      </c>
      <c r="G1417" s="646"/>
      <c r="H1417" s="647"/>
      <c r="I1417" s="648"/>
      <c r="J1417" s="646"/>
      <c r="K1417" s="647"/>
      <c r="L1417" s="647"/>
      <c r="M1417" s="648"/>
      <c r="N1417" s="122"/>
      <c r="X1417" s="159"/>
      <c r="AB1417" s="46" t="str">
        <f>IF(AD1410="","",IF(AK1417&gt;0,IF(AK1417&lt;=AD1410,"X",""),""))</f>
        <v/>
      </c>
      <c r="AC1417" s="317" t="str">
        <f>IF($F$30="","",$F$30)</f>
        <v>Social Services</v>
      </c>
      <c r="AD1417" s="646"/>
      <c r="AE1417" s="647"/>
      <c r="AF1417" s="648"/>
      <c r="AG1417" s="646"/>
      <c r="AH1417" s="647"/>
      <c r="AI1417" s="647"/>
      <c r="AJ1417" s="648"/>
      <c r="AK1417" s="122"/>
    </row>
    <row r="1418" spans="4:47" ht="15" customHeight="1" x14ac:dyDescent="0.3">
      <c r="E1418" s="46" t="str">
        <f>IF(G1410="","",IF(N1418&gt;0,IF(N1418&lt;=G1410,"X",""),""))</f>
        <v/>
      </c>
      <c r="F1418" s="317" t="str">
        <f>IF($F$31="","",$F$31)</f>
        <v/>
      </c>
      <c r="G1418" s="646"/>
      <c r="H1418" s="647"/>
      <c r="I1418" s="648"/>
      <c r="J1418" s="646"/>
      <c r="K1418" s="647"/>
      <c r="L1418" s="647"/>
      <c r="M1418" s="648"/>
      <c r="N1418" s="122"/>
      <c r="X1418" s="159"/>
      <c r="AB1418" s="46" t="str">
        <f>IF(AD1410="","",IF(AK1418&gt;0,IF(AK1418&lt;=AD1410,"X",""),""))</f>
        <v/>
      </c>
      <c r="AC1418" s="317" t="str">
        <f>IF($F$31="","",$F$31)</f>
        <v/>
      </c>
      <c r="AD1418" s="646"/>
      <c r="AE1418" s="647"/>
      <c r="AF1418" s="648"/>
      <c r="AG1418" s="646"/>
      <c r="AH1418" s="647"/>
      <c r="AI1418" s="647"/>
      <c r="AJ1418" s="648"/>
      <c r="AK1418" s="122"/>
    </row>
    <row r="1419" spans="4:47" ht="15" customHeight="1" x14ac:dyDescent="0.3">
      <c r="E1419" s="46" t="str">
        <f>IF(G1410="","",IF(N1419&gt;0,IF(N1419&lt;=G1410,"X",""),""))</f>
        <v/>
      </c>
      <c r="F1419" s="317" t="str">
        <f>IF($F$32="","",$F$32)</f>
        <v/>
      </c>
      <c r="G1419" s="646"/>
      <c r="H1419" s="647"/>
      <c r="I1419" s="648"/>
      <c r="J1419" s="646"/>
      <c r="K1419" s="647"/>
      <c r="L1419" s="647"/>
      <c r="M1419" s="648"/>
      <c r="N1419" s="122"/>
      <c r="X1419" s="159"/>
      <c r="AB1419" s="46" t="str">
        <f>IF(AD1410="","",IF(AK1419&gt;0,IF(AK1419&lt;=AD1410,"X",""),""))</f>
        <v/>
      </c>
      <c r="AC1419" s="317" t="str">
        <f>IF($F$32="","",$F$32)</f>
        <v/>
      </c>
      <c r="AD1419" s="646"/>
      <c r="AE1419" s="647"/>
      <c r="AF1419" s="648"/>
      <c r="AG1419" s="646"/>
      <c r="AH1419" s="647"/>
      <c r="AI1419" s="647"/>
      <c r="AJ1419" s="648"/>
      <c r="AK1419" s="122"/>
    </row>
    <row r="1420" spans="4:47" ht="15" customHeight="1" x14ac:dyDescent="0.3">
      <c r="E1420" s="46" t="str">
        <f>IF(G1410="","",IF(N1420&gt;0,IF(N1420&lt;=G1410,"X",""),""))</f>
        <v/>
      </c>
      <c r="F1420" s="317" t="str">
        <f>IF($F$33="","",$F$33)</f>
        <v/>
      </c>
      <c r="G1420" s="646"/>
      <c r="H1420" s="647"/>
      <c r="I1420" s="648"/>
      <c r="J1420" s="646"/>
      <c r="K1420" s="647"/>
      <c r="L1420" s="647"/>
      <c r="M1420" s="648"/>
      <c r="N1420" s="122"/>
      <c r="X1420" s="159"/>
      <c r="AB1420" s="46" t="str">
        <f>IF(AD1410="","",IF(AK1420&gt;0,IF(AK1420&lt;=AD1410,"X",""),""))</f>
        <v/>
      </c>
      <c r="AC1420" s="317" t="str">
        <f>IF($F$33="","",$F$33)</f>
        <v/>
      </c>
      <c r="AD1420" s="646"/>
      <c r="AE1420" s="647"/>
      <c r="AF1420" s="648"/>
      <c r="AG1420" s="646"/>
      <c r="AH1420" s="647"/>
      <c r="AI1420" s="647"/>
      <c r="AJ1420" s="648"/>
      <c r="AK1420" s="122"/>
    </row>
    <row r="1421" spans="4:47" ht="17.25" thickBot="1" x14ac:dyDescent="0.35">
      <c r="D1421" s="40"/>
      <c r="E1421" s="40"/>
      <c r="F1421" s="40"/>
      <c r="G1421" s="40"/>
      <c r="H1421" s="40"/>
      <c r="I1421" s="40"/>
      <c r="J1421" s="40"/>
      <c r="K1421" s="40"/>
      <c r="L1421" s="40"/>
      <c r="M1421" s="40"/>
      <c r="N1421" s="40"/>
      <c r="X1421" s="159"/>
      <c r="AA1421" s="40"/>
      <c r="AB1421" s="40"/>
      <c r="AC1421" s="40"/>
      <c r="AD1421" s="40"/>
      <c r="AE1421" s="40"/>
      <c r="AF1421" s="40"/>
      <c r="AG1421" s="40"/>
      <c r="AH1421" s="40"/>
      <c r="AI1421" s="40"/>
      <c r="AJ1421" s="40"/>
      <c r="AK1421" s="40"/>
    </row>
    <row r="1422" spans="4:47" x14ac:dyDescent="0.3">
      <c r="D1422" s="645"/>
      <c r="E1422" s="645"/>
      <c r="F1422" s="645"/>
      <c r="G1422" s="645"/>
      <c r="H1422" s="645"/>
      <c r="I1422" s="645"/>
      <c r="J1422" s="645"/>
      <c r="K1422" s="645"/>
      <c r="L1422" s="645"/>
      <c r="M1422" s="645"/>
      <c r="N1422" s="645"/>
      <c r="X1422" s="159"/>
      <c r="AA1422" s="645"/>
      <c r="AB1422" s="645"/>
      <c r="AC1422" s="645"/>
      <c r="AD1422" s="645"/>
      <c r="AE1422" s="645"/>
      <c r="AF1422" s="645"/>
      <c r="AG1422" s="645"/>
      <c r="AH1422" s="645"/>
      <c r="AI1422" s="645"/>
      <c r="AJ1422" s="645"/>
      <c r="AK1422" s="645"/>
    </row>
    <row r="1423" spans="4:47" x14ac:dyDescent="0.3">
      <c r="E1423" s="35" t="s">
        <v>194</v>
      </c>
      <c r="F1423" s="41">
        <f>F1409+1</f>
        <v>100</v>
      </c>
      <c r="G1423" s="35" t="s">
        <v>195</v>
      </c>
      <c r="H1423" s="35"/>
      <c r="I1423" s="35"/>
      <c r="J1423" s="326" t="s">
        <v>457</v>
      </c>
      <c r="K1423" s="324"/>
      <c r="X1423" s="159"/>
      <c r="AB1423" s="35" t="s">
        <v>194</v>
      </c>
      <c r="AC1423" s="41">
        <f>AC1409+1</f>
        <v>100</v>
      </c>
      <c r="AD1423" s="35" t="s">
        <v>195</v>
      </c>
      <c r="AE1423" s="35"/>
      <c r="AF1423" s="35"/>
      <c r="AG1423" s="326" t="s">
        <v>457</v>
      </c>
      <c r="AH1423" s="324"/>
    </row>
    <row r="1424" spans="4:47" x14ac:dyDescent="0.3">
      <c r="E1424" s="35" t="s">
        <v>196</v>
      </c>
      <c r="F1424" s="267"/>
      <c r="G1424" s="43" t="str">
        <f>IF(F1424=O$4,P$4,IF(F1424=O$5,P$5,IF(F1424=O$6,P$6,IF(F1424=O$7,P$7,IF(F1424=O$8,P$8,"")))))</f>
        <v/>
      </c>
      <c r="H1424" s="43"/>
      <c r="I1424" s="43"/>
      <c r="J1424" s="326" t="s">
        <v>458</v>
      </c>
      <c r="K1424" s="324"/>
      <c r="L1424" s="44"/>
      <c r="M1424" s="44"/>
      <c r="N1424" s="44"/>
      <c r="O1424" s="113">
        <f>IF(F1424="",0,1)</f>
        <v>0</v>
      </c>
      <c r="P1424" s="113">
        <f>IF(E1427="",0,1)</f>
        <v>0</v>
      </c>
      <c r="Q1424" s="113">
        <f>IF(E1428="",0,1)</f>
        <v>0</v>
      </c>
      <c r="R1424" s="113">
        <f>IF(E1429="",0,1)</f>
        <v>0</v>
      </c>
      <c r="S1424" s="113">
        <f>IF(E1430="",0,1)</f>
        <v>0</v>
      </c>
      <c r="T1424" s="113">
        <f>IF(E1431="",0,1)</f>
        <v>0</v>
      </c>
      <c r="U1424" s="113">
        <f>IF(E1432="",0,1)</f>
        <v>0</v>
      </c>
      <c r="V1424" s="113">
        <f>IF(E1433="",0,1)</f>
        <v>0</v>
      </c>
      <c r="W1424" s="113">
        <f>IF(E1434="",0,1)</f>
        <v>0</v>
      </c>
      <c r="X1424" s="159"/>
      <c r="AB1424" s="35" t="s">
        <v>196</v>
      </c>
      <c r="AC1424" s="267"/>
      <c r="AD1424" s="43" t="str">
        <f>IF(AC1424=AL$4,AM$4,IF(AC1424=AL$5,AM$5,IF(AC1424=AL$6,AM$6,IF(AC1424=AL$7,AM$7,IF(AC1424=AL$8,AM$8,"")))))</f>
        <v/>
      </c>
      <c r="AE1424" s="43"/>
      <c r="AF1424" s="43"/>
      <c r="AG1424" s="326" t="s">
        <v>458</v>
      </c>
      <c r="AH1424" s="324"/>
      <c r="AI1424" s="44"/>
      <c r="AJ1424" s="44"/>
      <c r="AK1424" s="44"/>
      <c r="AL1424" s="113">
        <f>IF(AC1424="",0,1)</f>
        <v>0</v>
      </c>
      <c r="AM1424" s="113">
        <f>IF(AB1427="",0,1)</f>
        <v>0</v>
      </c>
      <c r="AN1424" s="113">
        <f>IF(AB1428="",0,1)</f>
        <v>0</v>
      </c>
      <c r="AO1424" s="113">
        <f>IF(AB1429="",0,1)</f>
        <v>0</v>
      </c>
      <c r="AP1424" s="113">
        <f>IF(AB1430="",0,1)</f>
        <v>0</v>
      </c>
      <c r="AQ1424" s="113">
        <f>IF(AB1431="",0,1)</f>
        <v>0</v>
      </c>
      <c r="AR1424" s="113">
        <f>IF(AB1432="",0,1)</f>
        <v>0</v>
      </c>
      <c r="AS1424" s="113">
        <f>IF(AB1433="",0,1)</f>
        <v>0</v>
      </c>
      <c r="AT1424" s="113">
        <f>IF(AB1434="",0,1)</f>
        <v>0</v>
      </c>
      <c r="AU1424" s="113">
        <f>IF(AB1434="",0,1)</f>
        <v>0</v>
      </c>
    </row>
    <row r="1425" spans="5:37" x14ac:dyDescent="0.3">
      <c r="G1425" s="82"/>
      <c r="H1425" s="82"/>
      <c r="I1425" s="82"/>
      <c r="J1425" s="82"/>
      <c r="K1425" s="82"/>
      <c r="L1425" s="82"/>
      <c r="M1425" s="82"/>
      <c r="N1425" s="82"/>
      <c r="X1425" s="159"/>
      <c r="AD1425" s="318"/>
      <c r="AE1425" s="318"/>
      <c r="AF1425" s="318"/>
      <c r="AG1425" s="318"/>
      <c r="AH1425" s="318"/>
      <c r="AI1425" s="318"/>
      <c r="AJ1425" s="318"/>
      <c r="AK1425" s="318"/>
    </row>
    <row r="1426" spans="5:37" x14ac:dyDescent="0.3">
      <c r="F1426" s="35" t="s">
        <v>197</v>
      </c>
      <c r="G1426" s="35" t="s">
        <v>198</v>
      </c>
      <c r="H1426" s="35"/>
      <c r="I1426" s="35"/>
      <c r="J1426" s="35" t="s">
        <v>199</v>
      </c>
      <c r="K1426" s="35"/>
      <c r="L1426" s="35"/>
      <c r="M1426" s="35"/>
      <c r="N1426" s="35" t="s">
        <v>200</v>
      </c>
      <c r="X1426" s="159"/>
      <c r="AC1426" s="35" t="s">
        <v>197</v>
      </c>
      <c r="AD1426" s="35" t="s">
        <v>198</v>
      </c>
      <c r="AE1426" s="35"/>
      <c r="AF1426" s="35"/>
      <c r="AG1426" s="35" t="s">
        <v>199</v>
      </c>
      <c r="AH1426" s="35"/>
      <c r="AI1426" s="35"/>
      <c r="AJ1426" s="35"/>
      <c r="AK1426" s="35" t="s">
        <v>200</v>
      </c>
    </row>
    <row r="1427" spans="5:37" ht="15" customHeight="1" x14ac:dyDescent="0.3">
      <c r="E1427" s="46" t="str">
        <f>IF(G1424="","",IF(N1427&gt;0,IF(N1427&lt;=G1424,"X",""),""))</f>
        <v/>
      </c>
      <c r="F1427" s="317" t="str">
        <f>IF($F$26="","",$F$26)</f>
        <v>Grocery Stores</v>
      </c>
      <c r="G1427" s="646"/>
      <c r="H1427" s="647"/>
      <c r="I1427" s="648"/>
      <c r="J1427" s="646"/>
      <c r="K1427" s="647"/>
      <c r="L1427" s="647"/>
      <c r="M1427" s="648"/>
      <c r="N1427" s="122"/>
      <c r="X1427" s="159"/>
      <c r="AB1427" s="46" t="str">
        <f>IF(AD1424="","",IF(AK1427&gt;0,IF(AK1427&lt;=AD1424,"X",""),""))</f>
        <v/>
      </c>
      <c r="AC1427" s="317" t="str">
        <f>IF($F$26="","",$F$26)</f>
        <v>Grocery Stores</v>
      </c>
      <c r="AD1427" s="646"/>
      <c r="AE1427" s="647"/>
      <c r="AF1427" s="648"/>
      <c r="AG1427" s="646"/>
      <c r="AH1427" s="647"/>
      <c r="AI1427" s="647"/>
      <c r="AJ1427" s="648"/>
      <c r="AK1427" s="122"/>
    </row>
    <row r="1428" spans="5:37" ht="15" customHeight="1" x14ac:dyDescent="0.3">
      <c r="E1428" s="46" t="str">
        <f>IF(G1424="","",IF(N1428&gt;0,IF(N1428&lt;=G1424,"X",""),""))</f>
        <v/>
      </c>
      <c r="F1428" s="317" t="str">
        <f>IF($F$27="","",$F$27)</f>
        <v>Education</v>
      </c>
      <c r="G1428" s="646"/>
      <c r="H1428" s="647"/>
      <c r="I1428" s="648"/>
      <c r="J1428" s="646"/>
      <c r="K1428" s="647"/>
      <c r="L1428" s="647"/>
      <c r="M1428" s="648"/>
      <c r="N1428" s="122"/>
      <c r="X1428" s="159"/>
      <c r="AB1428" s="46" t="str">
        <f>IF(AD1424="","",IF(AK1428&gt;0,IF(AK1428&lt;=AD1424,"X",""),""))</f>
        <v/>
      </c>
      <c r="AC1428" s="317" t="str">
        <f>IF($F$27="","",$F$27)</f>
        <v>Education</v>
      </c>
      <c r="AD1428" s="646"/>
      <c r="AE1428" s="647"/>
      <c r="AF1428" s="648"/>
      <c r="AG1428" s="646"/>
      <c r="AH1428" s="647"/>
      <c r="AI1428" s="647"/>
      <c r="AJ1428" s="648"/>
      <c r="AK1428" s="122"/>
    </row>
    <row r="1429" spans="5:37" ht="15" customHeight="1" x14ac:dyDescent="0.3">
      <c r="E1429" s="46" t="str">
        <f>IF(G1424="","",IF(N1429&gt;0,IF(N1429&lt;=G1424,"X",""),""))</f>
        <v/>
      </c>
      <c r="F1429" s="317" t="str">
        <f>IF($F$28="","",$F$28)</f>
        <v>Recreation</v>
      </c>
      <c r="G1429" s="646"/>
      <c r="H1429" s="647"/>
      <c r="I1429" s="648"/>
      <c r="J1429" s="646"/>
      <c r="K1429" s="647"/>
      <c r="L1429" s="647"/>
      <c r="M1429" s="648"/>
      <c r="N1429" s="122"/>
      <c r="X1429" s="159"/>
      <c r="AB1429" s="46" t="str">
        <f>IF(AD1424="","",IF(AK1429&gt;0,IF(AK1429&lt;=AD1424,"X",""),""))</f>
        <v/>
      </c>
      <c r="AC1429" s="317" t="str">
        <f>IF($F$28="","",$F$28)</f>
        <v>Recreation</v>
      </c>
      <c r="AD1429" s="646"/>
      <c r="AE1429" s="647"/>
      <c r="AF1429" s="648"/>
      <c r="AG1429" s="646"/>
      <c r="AH1429" s="647"/>
      <c r="AI1429" s="647"/>
      <c r="AJ1429" s="648"/>
      <c r="AK1429" s="122"/>
    </row>
    <row r="1430" spans="5:37" ht="15" customHeight="1" x14ac:dyDescent="0.3">
      <c r="E1430" s="46" t="str">
        <f>IF(G1424="","",IF(N1430&gt;0,IF(N1430&lt;=G1424,"X",""),""))</f>
        <v/>
      </c>
      <c r="F1430" s="317" t="str">
        <f>IF($F$29="","",$F$29)</f>
        <v>Health Services</v>
      </c>
      <c r="G1430" s="646"/>
      <c r="H1430" s="647"/>
      <c r="I1430" s="648"/>
      <c r="J1430" s="646"/>
      <c r="K1430" s="647"/>
      <c r="L1430" s="647"/>
      <c r="M1430" s="648"/>
      <c r="N1430" s="122"/>
      <c r="X1430" s="159"/>
      <c r="AB1430" s="46" t="str">
        <f>IF(AD1424="","",IF(AK1430&gt;0,IF(AK1430&lt;=AD1424,"X",""),""))</f>
        <v/>
      </c>
      <c r="AC1430" s="317" t="str">
        <f>IF($F$29="","",$F$29)</f>
        <v>Health Services</v>
      </c>
      <c r="AD1430" s="646"/>
      <c r="AE1430" s="647"/>
      <c r="AF1430" s="648"/>
      <c r="AG1430" s="646"/>
      <c r="AH1430" s="647"/>
      <c r="AI1430" s="647"/>
      <c r="AJ1430" s="648"/>
      <c r="AK1430" s="122"/>
    </row>
    <row r="1431" spans="5:37" ht="15" customHeight="1" x14ac:dyDescent="0.3">
      <c r="E1431" s="46" t="str">
        <f>IF(G1424="","",IF(N1431&gt;0,IF(N1431&lt;=G1424,"X",""),""))</f>
        <v/>
      </c>
      <c r="F1431" s="317" t="str">
        <f>IF($F$30="","",$F$30)</f>
        <v>Social Services</v>
      </c>
      <c r="G1431" s="646"/>
      <c r="H1431" s="647"/>
      <c r="I1431" s="648"/>
      <c r="J1431" s="646"/>
      <c r="K1431" s="647"/>
      <c r="L1431" s="647"/>
      <c r="M1431" s="648"/>
      <c r="N1431" s="122"/>
      <c r="X1431" s="159"/>
      <c r="AB1431" s="46" t="str">
        <f>IF(AD1424="","",IF(AK1431&gt;0,IF(AK1431&lt;=AD1424,"X",""),""))</f>
        <v/>
      </c>
      <c r="AC1431" s="317" t="str">
        <f>IF($F$30="","",$F$30)</f>
        <v>Social Services</v>
      </c>
      <c r="AD1431" s="646"/>
      <c r="AE1431" s="647"/>
      <c r="AF1431" s="648"/>
      <c r="AG1431" s="646"/>
      <c r="AH1431" s="647"/>
      <c r="AI1431" s="647"/>
      <c r="AJ1431" s="648"/>
      <c r="AK1431" s="122"/>
    </row>
    <row r="1432" spans="5:37" ht="15" customHeight="1" x14ac:dyDescent="0.3">
      <c r="E1432" s="46" t="str">
        <f>IF(G1424="","",IF(N1432&gt;0,IF(N1432&lt;=G1424,"X",""),""))</f>
        <v/>
      </c>
      <c r="F1432" s="317" t="str">
        <f>IF($F$31="","",$F$31)</f>
        <v/>
      </c>
      <c r="G1432" s="646"/>
      <c r="H1432" s="647"/>
      <c r="I1432" s="648"/>
      <c r="J1432" s="646"/>
      <c r="K1432" s="647"/>
      <c r="L1432" s="647"/>
      <c r="M1432" s="648"/>
      <c r="N1432" s="122"/>
      <c r="X1432" s="159"/>
      <c r="AB1432" s="46" t="str">
        <f>IF(AD1424="","",IF(AK1432&gt;0,IF(AK1432&lt;=AD1424,"X",""),""))</f>
        <v/>
      </c>
      <c r="AC1432" s="317" t="str">
        <f>IF($F$31="","",$F$31)</f>
        <v/>
      </c>
      <c r="AD1432" s="646"/>
      <c r="AE1432" s="647"/>
      <c r="AF1432" s="648"/>
      <c r="AG1432" s="646"/>
      <c r="AH1432" s="647"/>
      <c r="AI1432" s="647"/>
      <c r="AJ1432" s="648"/>
      <c r="AK1432" s="122"/>
    </row>
    <row r="1433" spans="5:37" ht="15" customHeight="1" x14ac:dyDescent="0.3">
      <c r="E1433" s="46" t="str">
        <f>IF(G1424="","",IF(N1433&gt;0,IF(N1433&lt;=G1424,"X",""),""))</f>
        <v/>
      </c>
      <c r="F1433" s="317" t="str">
        <f>IF($F$32="","",$F$32)</f>
        <v/>
      </c>
      <c r="G1433" s="646"/>
      <c r="H1433" s="647"/>
      <c r="I1433" s="648"/>
      <c r="J1433" s="646"/>
      <c r="K1433" s="647"/>
      <c r="L1433" s="647"/>
      <c r="M1433" s="648"/>
      <c r="N1433" s="122"/>
      <c r="X1433" s="159"/>
      <c r="AB1433" s="46" t="str">
        <f>IF(AD1424="","",IF(AK1433&gt;0,IF(AK1433&lt;=AD1424,"X",""),""))</f>
        <v/>
      </c>
      <c r="AC1433" s="317" t="str">
        <f>IF($F$32="","",$F$32)</f>
        <v/>
      </c>
      <c r="AD1433" s="646"/>
      <c r="AE1433" s="647"/>
      <c r="AF1433" s="648"/>
      <c r="AG1433" s="646"/>
      <c r="AH1433" s="647"/>
      <c r="AI1433" s="647"/>
      <c r="AJ1433" s="648"/>
      <c r="AK1433" s="122"/>
    </row>
    <row r="1434" spans="5:37" ht="15" customHeight="1" x14ac:dyDescent="0.3">
      <c r="E1434" s="46" t="str">
        <f>IF(G1424="","",IF(N1434&gt;0,IF(N1434&lt;=G1424,"X",""),""))</f>
        <v/>
      </c>
      <c r="F1434" s="317" t="str">
        <f>IF($F$33="","",$F$33)</f>
        <v/>
      </c>
      <c r="G1434" s="646"/>
      <c r="H1434" s="647"/>
      <c r="I1434" s="648"/>
      <c r="J1434" s="646"/>
      <c r="K1434" s="647"/>
      <c r="L1434" s="647"/>
      <c r="M1434" s="648"/>
      <c r="N1434" s="122"/>
      <c r="X1434" s="159"/>
      <c r="AB1434" s="46" t="str">
        <f>IF(AD1424="","",IF(AK1434&gt;0,IF(AK1434&lt;=AD1424,"X",""),""))</f>
        <v/>
      </c>
      <c r="AC1434" s="317" t="str">
        <f>IF($F$33="","",$F$33)</f>
        <v/>
      </c>
      <c r="AD1434" s="646"/>
      <c r="AE1434" s="647"/>
      <c r="AF1434" s="648"/>
      <c r="AG1434" s="646"/>
      <c r="AH1434" s="647"/>
      <c r="AI1434" s="647"/>
      <c r="AJ1434" s="648"/>
      <c r="AK1434" s="122"/>
    </row>
  </sheetData>
  <sheetProtection algorithmName="SHA-512" hashValue="3Q5QNxrrw1XVJGuGv7LxDM8hisaaPI7DtUcW55ATmK8bLDme3wGvBzPMvNx1OptT5ht1BnwBNd1jOPShGARaoQ==" saltValue="EAjDlJdZsNnofwEqzcli6Q==" spinCount="100000" sheet="1" objects="1" scenarios="1" selectLockedCells="1"/>
  <mergeCells count="3436">
    <mergeCell ref="AD1430:AF1430"/>
    <mergeCell ref="AG1430:AJ1430"/>
    <mergeCell ref="AD1431:AF1431"/>
    <mergeCell ref="AG1431:AJ1431"/>
    <mergeCell ref="AD1432:AF1432"/>
    <mergeCell ref="AG1432:AJ1432"/>
    <mergeCell ref="AD1433:AF1433"/>
    <mergeCell ref="AG1433:AJ1433"/>
    <mergeCell ref="AD1434:AF1434"/>
    <mergeCell ref="AG1434:AJ1434"/>
    <mergeCell ref="AD1420:AF1420"/>
    <mergeCell ref="AG1420:AJ1420"/>
    <mergeCell ref="AA1422:AK1422"/>
    <mergeCell ref="AD1427:AF1427"/>
    <mergeCell ref="AG1427:AJ1427"/>
    <mergeCell ref="AD1428:AF1428"/>
    <mergeCell ref="AG1428:AJ1428"/>
    <mergeCell ref="AD1429:AF1429"/>
    <mergeCell ref="AG1429:AJ1429"/>
    <mergeCell ref="AD1415:AF1415"/>
    <mergeCell ref="AG1415:AJ1415"/>
    <mergeCell ref="AD1416:AF1416"/>
    <mergeCell ref="AG1416:AJ1416"/>
    <mergeCell ref="AD1417:AF1417"/>
    <mergeCell ref="AG1417:AJ1417"/>
    <mergeCell ref="AD1418:AF1418"/>
    <mergeCell ref="AG1418:AJ1418"/>
    <mergeCell ref="AD1419:AF1419"/>
    <mergeCell ref="AG1419:AJ1419"/>
    <mergeCell ref="AD1405:AF1405"/>
    <mergeCell ref="AG1405:AJ1405"/>
    <mergeCell ref="AD1406:AF1406"/>
    <mergeCell ref="AG1406:AJ1406"/>
    <mergeCell ref="AA1408:AK1408"/>
    <mergeCell ref="AD1413:AF1413"/>
    <mergeCell ref="AG1413:AJ1413"/>
    <mergeCell ref="AD1414:AF1414"/>
    <mergeCell ref="AG1414:AJ1414"/>
    <mergeCell ref="AD1400:AF1400"/>
    <mergeCell ref="AG1400:AJ1400"/>
    <mergeCell ref="AD1401:AF1401"/>
    <mergeCell ref="AG1401:AJ1401"/>
    <mergeCell ref="AD1402:AF1402"/>
    <mergeCell ref="AG1402:AJ1402"/>
    <mergeCell ref="AD1403:AF1403"/>
    <mergeCell ref="AG1403:AJ1403"/>
    <mergeCell ref="AD1404:AF1404"/>
    <mergeCell ref="AG1404:AJ1404"/>
    <mergeCell ref="AD1390:AF1390"/>
    <mergeCell ref="AG1390:AJ1390"/>
    <mergeCell ref="AD1391:AF1391"/>
    <mergeCell ref="AG1391:AJ1391"/>
    <mergeCell ref="AD1392:AF1392"/>
    <mergeCell ref="AG1392:AJ1392"/>
    <mergeCell ref="AA1394:AK1394"/>
    <mergeCell ref="AD1399:AF1399"/>
    <mergeCell ref="AG1399:AJ1399"/>
    <mergeCell ref="AD1385:AF1385"/>
    <mergeCell ref="AG1385:AJ1385"/>
    <mergeCell ref="AD1386:AF1386"/>
    <mergeCell ref="AG1386:AJ1386"/>
    <mergeCell ref="AD1387:AF1387"/>
    <mergeCell ref="AG1387:AJ1387"/>
    <mergeCell ref="AD1388:AF1388"/>
    <mergeCell ref="AG1388:AJ1388"/>
    <mergeCell ref="AD1389:AF1389"/>
    <mergeCell ref="AG1389:AJ1389"/>
    <mergeCell ref="AD1375:AF1375"/>
    <mergeCell ref="AG1375:AJ1375"/>
    <mergeCell ref="AD1376:AF1376"/>
    <mergeCell ref="AG1376:AJ1376"/>
    <mergeCell ref="AD1377:AF1377"/>
    <mergeCell ref="AG1377:AJ1377"/>
    <mergeCell ref="AD1378:AF1378"/>
    <mergeCell ref="AG1378:AJ1378"/>
    <mergeCell ref="AA1380:AK1380"/>
    <mergeCell ref="AA1366:AK1366"/>
    <mergeCell ref="AD1371:AF1371"/>
    <mergeCell ref="AG1371:AJ1371"/>
    <mergeCell ref="AD1372:AF1372"/>
    <mergeCell ref="AG1372:AJ1372"/>
    <mergeCell ref="AD1373:AF1373"/>
    <mergeCell ref="AG1373:AJ1373"/>
    <mergeCell ref="AD1374:AF1374"/>
    <mergeCell ref="AG1374:AJ1374"/>
    <mergeCell ref="AD1360:AF1360"/>
    <mergeCell ref="AG1360:AJ1360"/>
    <mergeCell ref="AD1361:AF1361"/>
    <mergeCell ref="AG1361:AJ1361"/>
    <mergeCell ref="AD1362:AF1362"/>
    <mergeCell ref="AG1362:AJ1362"/>
    <mergeCell ref="AD1363:AF1363"/>
    <mergeCell ref="AG1363:AJ1363"/>
    <mergeCell ref="AD1364:AF1364"/>
    <mergeCell ref="AG1364:AJ1364"/>
    <mergeCell ref="AD1350:AF1350"/>
    <mergeCell ref="AG1350:AJ1350"/>
    <mergeCell ref="AA1352:AK1352"/>
    <mergeCell ref="AD1357:AF1357"/>
    <mergeCell ref="AG1357:AJ1357"/>
    <mergeCell ref="AD1358:AF1358"/>
    <mergeCell ref="AG1358:AJ1358"/>
    <mergeCell ref="AD1359:AF1359"/>
    <mergeCell ref="AG1359:AJ1359"/>
    <mergeCell ref="AD1345:AF1345"/>
    <mergeCell ref="AG1345:AJ1345"/>
    <mergeCell ref="AD1346:AF1346"/>
    <mergeCell ref="AG1346:AJ1346"/>
    <mergeCell ref="AD1347:AF1347"/>
    <mergeCell ref="AG1347:AJ1347"/>
    <mergeCell ref="AD1348:AF1348"/>
    <mergeCell ref="AG1348:AJ1348"/>
    <mergeCell ref="AD1349:AF1349"/>
    <mergeCell ref="AG1349:AJ1349"/>
    <mergeCell ref="AD1335:AF1335"/>
    <mergeCell ref="AG1335:AJ1335"/>
    <mergeCell ref="AD1336:AF1336"/>
    <mergeCell ref="AG1336:AJ1336"/>
    <mergeCell ref="AA1338:AK1338"/>
    <mergeCell ref="AD1343:AF1343"/>
    <mergeCell ref="AG1343:AJ1343"/>
    <mergeCell ref="AD1344:AF1344"/>
    <mergeCell ref="AG1344:AJ1344"/>
    <mergeCell ref="AD1330:AF1330"/>
    <mergeCell ref="AG1330:AJ1330"/>
    <mergeCell ref="AD1331:AF1331"/>
    <mergeCell ref="AG1331:AJ1331"/>
    <mergeCell ref="AD1332:AF1332"/>
    <mergeCell ref="AG1332:AJ1332"/>
    <mergeCell ref="AD1333:AF1333"/>
    <mergeCell ref="AG1333:AJ1333"/>
    <mergeCell ref="AD1334:AF1334"/>
    <mergeCell ref="AG1334:AJ1334"/>
    <mergeCell ref="AD1320:AF1320"/>
    <mergeCell ref="AG1320:AJ1320"/>
    <mergeCell ref="AD1321:AF1321"/>
    <mergeCell ref="AG1321:AJ1321"/>
    <mergeCell ref="AD1322:AF1322"/>
    <mergeCell ref="AG1322:AJ1322"/>
    <mergeCell ref="AA1324:AK1324"/>
    <mergeCell ref="AD1329:AF1329"/>
    <mergeCell ref="AG1329:AJ1329"/>
    <mergeCell ref="AD1315:AF1315"/>
    <mergeCell ref="AG1315:AJ1315"/>
    <mergeCell ref="AD1316:AF1316"/>
    <mergeCell ref="AG1316:AJ1316"/>
    <mergeCell ref="AD1317:AF1317"/>
    <mergeCell ref="AG1317:AJ1317"/>
    <mergeCell ref="AD1318:AF1318"/>
    <mergeCell ref="AG1318:AJ1318"/>
    <mergeCell ref="AD1319:AF1319"/>
    <mergeCell ref="AG1319:AJ1319"/>
    <mergeCell ref="AD1305:AF1305"/>
    <mergeCell ref="AG1305:AJ1305"/>
    <mergeCell ref="AD1306:AF1306"/>
    <mergeCell ref="AG1306:AJ1306"/>
    <mergeCell ref="AD1307:AF1307"/>
    <mergeCell ref="AG1307:AJ1307"/>
    <mergeCell ref="AD1308:AF1308"/>
    <mergeCell ref="AG1308:AJ1308"/>
    <mergeCell ref="AA1310:AK1310"/>
    <mergeCell ref="AA1296:AK1296"/>
    <mergeCell ref="AD1301:AF1301"/>
    <mergeCell ref="AG1301:AJ1301"/>
    <mergeCell ref="AD1302:AF1302"/>
    <mergeCell ref="AG1302:AJ1302"/>
    <mergeCell ref="AD1303:AF1303"/>
    <mergeCell ref="AG1303:AJ1303"/>
    <mergeCell ref="AD1304:AF1304"/>
    <mergeCell ref="AG1304:AJ1304"/>
    <mergeCell ref="AD1290:AF1290"/>
    <mergeCell ref="AG1290:AJ1290"/>
    <mergeCell ref="AD1291:AF1291"/>
    <mergeCell ref="AG1291:AJ1291"/>
    <mergeCell ref="AD1292:AF1292"/>
    <mergeCell ref="AG1292:AJ1292"/>
    <mergeCell ref="AD1293:AF1293"/>
    <mergeCell ref="AG1293:AJ1293"/>
    <mergeCell ref="AD1294:AF1294"/>
    <mergeCell ref="AG1294:AJ1294"/>
    <mergeCell ref="AD1280:AF1280"/>
    <mergeCell ref="AG1280:AJ1280"/>
    <mergeCell ref="AA1282:AK1282"/>
    <mergeCell ref="AD1287:AF1287"/>
    <mergeCell ref="AG1287:AJ1287"/>
    <mergeCell ref="AD1288:AF1288"/>
    <mergeCell ref="AG1288:AJ1288"/>
    <mergeCell ref="AD1289:AF1289"/>
    <mergeCell ref="AG1289:AJ1289"/>
    <mergeCell ref="AD1275:AF1275"/>
    <mergeCell ref="AG1275:AJ1275"/>
    <mergeCell ref="AD1276:AF1276"/>
    <mergeCell ref="AG1276:AJ1276"/>
    <mergeCell ref="AD1277:AF1277"/>
    <mergeCell ref="AG1277:AJ1277"/>
    <mergeCell ref="AD1278:AF1278"/>
    <mergeCell ref="AG1278:AJ1278"/>
    <mergeCell ref="AD1279:AF1279"/>
    <mergeCell ref="AG1279:AJ1279"/>
    <mergeCell ref="AD1265:AF1265"/>
    <mergeCell ref="AG1265:AJ1265"/>
    <mergeCell ref="AD1266:AF1266"/>
    <mergeCell ref="AG1266:AJ1266"/>
    <mergeCell ref="AA1268:AK1268"/>
    <mergeCell ref="AD1273:AF1273"/>
    <mergeCell ref="AG1273:AJ1273"/>
    <mergeCell ref="AD1274:AF1274"/>
    <mergeCell ref="AG1274:AJ1274"/>
    <mergeCell ref="AD1260:AF1260"/>
    <mergeCell ref="AG1260:AJ1260"/>
    <mergeCell ref="AD1261:AF1261"/>
    <mergeCell ref="AG1261:AJ1261"/>
    <mergeCell ref="AD1262:AF1262"/>
    <mergeCell ref="AG1262:AJ1262"/>
    <mergeCell ref="AD1263:AF1263"/>
    <mergeCell ref="AG1263:AJ1263"/>
    <mergeCell ref="AD1264:AF1264"/>
    <mergeCell ref="AG1264:AJ1264"/>
    <mergeCell ref="AD1250:AF1250"/>
    <mergeCell ref="AG1250:AJ1250"/>
    <mergeCell ref="AD1251:AF1251"/>
    <mergeCell ref="AG1251:AJ1251"/>
    <mergeCell ref="AD1252:AF1252"/>
    <mergeCell ref="AG1252:AJ1252"/>
    <mergeCell ref="AA1254:AK1254"/>
    <mergeCell ref="AD1259:AF1259"/>
    <mergeCell ref="AG1259:AJ1259"/>
    <mergeCell ref="AD1245:AF1245"/>
    <mergeCell ref="AG1245:AJ1245"/>
    <mergeCell ref="AD1246:AF1246"/>
    <mergeCell ref="AG1246:AJ1246"/>
    <mergeCell ref="AD1247:AF1247"/>
    <mergeCell ref="AG1247:AJ1247"/>
    <mergeCell ref="AD1248:AF1248"/>
    <mergeCell ref="AG1248:AJ1248"/>
    <mergeCell ref="AD1249:AF1249"/>
    <mergeCell ref="AG1249:AJ1249"/>
    <mergeCell ref="AD1235:AF1235"/>
    <mergeCell ref="AG1235:AJ1235"/>
    <mergeCell ref="AD1236:AF1236"/>
    <mergeCell ref="AG1236:AJ1236"/>
    <mergeCell ref="AD1237:AF1237"/>
    <mergeCell ref="AG1237:AJ1237"/>
    <mergeCell ref="AD1238:AF1238"/>
    <mergeCell ref="AG1238:AJ1238"/>
    <mergeCell ref="AA1240:AK1240"/>
    <mergeCell ref="AA1226:AK1226"/>
    <mergeCell ref="AD1231:AF1231"/>
    <mergeCell ref="AG1231:AJ1231"/>
    <mergeCell ref="AD1232:AF1232"/>
    <mergeCell ref="AG1232:AJ1232"/>
    <mergeCell ref="AD1233:AF1233"/>
    <mergeCell ref="AG1233:AJ1233"/>
    <mergeCell ref="AD1234:AF1234"/>
    <mergeCell ref="AG1234:AJ1234"/>
    <mergeCell ref="AD1220:AF1220"/>
    <mergeCell ref="AG1220:AJ1220"/>
    <mergeCell ref="AD1221:AF1221"/>
    <mergeCell ref="AG1221:AJ1221"/>
    <mergeCell ref="AD1222:AF1222"/>
    <mergeCell ref="AG1222:AJ1222"/>
    <mergeCell ref="AD1223:AF1223"/>
    <mergeCell ref="AG1223:AJ1223"/>
    <mergeCell ref="AD1224:AF1224"/>
    <mergeCell ref="AG1224:AJ1224"/>
    <mergeCell ref="AD1210:AF1210"/>
    <mergeCell ref="AG1210:AJ1210"/>
    <mergeCell ref="AA1212:AK1212"/>
    <mergeCell ref="AD1217:AF1217"/>
    <mergeCell ref="AG1217:AJ1217"/>
    <mergeCell ref="AD1218:AF1218"/>
    <mergeCell ref="AG1218:AJ1218"/>
    <mergeCell ref="AD1219:AF1219"/>
    <mergeCell ref="AG1219:AJ1219"/>
    <mergeCell ref="AD1205:AF1205"/>
    <mergeCell ref="AG1205:AJ1205"/>
    <mergeCell ref="AD1206:AF1206"/>
    <mergeCell ref="AG1206:AJ1206"/>
    <mergeCell ref="AD1207:AF1207"/>
    <mergeCell ref="AG1207:AJ1207"/>
    <mergeCell ref="AD1208:AF1208"/>
    <mergeCell ref="AG1208:AJ1208"/>
    <mergeCell ref="AD1209:AF1209"/>
    <mergeCell ref="AG1209:AJ1209"/>
    <mergeCell ref="AD1195:AF1195"/>
    <mergeCell ref="AG1195:AJ1195"/>
    <mergeCell ref="AD1196:AF1196"/>
    <mergeCell ref="AG1196:AJ1196"/>
    <mergeCell ref="AA1198:AK1198"/>
    <mergeCell ref="AD1203:AF1203"/>
    <mergeCell ref="AG1203:AJ1203"/>
    <mergeCell ref="AD1204:AF1204"/>
    <mergeCell ref="AG1204:AJ1204"/>
    <mergeCell ref="AD1190:AF1190"/>
    <mergeCell ref="AG1190:AJ1190"/>
    <mergeCell ref="AD1191:AF1191"/>
    <mergeCell ref="AG1191:AJ1191"/>
    <mergeCell ref="AD1192:AF1192"/>
    <mergeCell ref="AG1192:AJ1192"/>
    <mergeCell ref="AD1193:AF1193"/>
    <mergeCell ref="AG1193:AJ1193"/>
    <mergeCell ref="AD1194:AF1194"/>
    <mergeCell ref="AG1194:AJ1194"/>
    <mergeCell ref="AD1180:AF1180"/>
    <mergeCell ref="AG1180:AJ1180"/>
    <mergeCell ref="AD1181:AF1181"/>
    <mergeCell ref="AG1181:AJ1181"/>
    <mergeCell ref="AD1182:AF1182"/>
    <mergeCell ref="AG1182:AJ1182"/>
    <mergeCell ref="AA1184:AK1184"/>
    <mergeCell ref="AD1189:AF1189"/>
    <mergeCell ref="AG1189:AJ1189"/>
    <mergeCell ref="AD1175:AF1175"/>
    <mergeCell ref="AG1175:AJ1175"/>
    <mergeCell ref="AD1176:AF1176"/>
    <mergeCell ref="AG1176:AJ1176"/>
    <mergeCell ref="AD1177:AF1177"/>
    <mergeCell ref="AG1177:AJ1177"/>
    <mergeCell ref="AD1178:AF1178"/>
    <mergeCell ref="AG1178:AJ1178"/>
    <mergeCell ref="AD1179:AF1179"/>
    <mergeCell ref="AG1179:AJ1179"/>
    <mergeCell ref="AD1165:AF1165"/>
    <mergeCell ref="AG1165:AJ1165"/>
    <mergeCell ref="AD1166:AF1166"/>
    <mergeCell ref="AG1166:AJ1166"/>
    <mergeCell ref="AD1167:AF1167"/>
    <mergeCell ref="AG1167:AJ1167"/>
    <mergeCell ref="AD1168:AF1168"/>
    <mergeCell ref="AG1168:AJ1168"/>
    <mergeCell ref="AA1170:AK1170"/>
    <mergeCell ref="AA1156:AK1156"/>
    <mergeCell ref="AD1161:AF1161"/>
    <mergeCell ref="AG1161:AJ1161"/>
    <mergeCell ref="AD1162:AF1162"/>
    <mergeCell ref="AG1162:AJ1162"/>
    <mergeCell ref="AD1163:AF1163"/>
    <mergeCell ref="AG1163:AJ1163"/>
    <mergeCell ref="AD1164:AF1164"/>
    <mergeCell ref="AG1164:AJ1164"/>
    <mergeCell ref="AD1150:AF1150"/>
    <mergeCell ref="AG1150:AJ1150"/>
    <mergeCell ref="AD1151:AF1151"/>
    <mergeCell ref="AG1151:AJ1151"/>
    <mergeCell ref="AD1152:AF1152"/>
    <mergeCell ref="AG1152:AJ1152"/>
    <mergeCell ref="AD1153:AF1153"/>
    <mergeCell ref="AG1153:AJ1153"/>
    <mergeCell ref="AD1154:AF1154"/>
    <mergeCell ref="AG1154:AJ1154"/>
    <mergeCell ref="AD1140:AF1140"/>
    <mergeCell ref="AG1140:AJ1140"/>
    <mergeCell ref="AA1142:AK1142"/>
    <mergeCell ref="AD1147:AF1147"/>
    <mergeCell ref="AG1147:AJ1147"/>
    <mergeCell ref="AD1148:AF1148"/>
    <mergeCell ref="AG1148:AJ1148"/>
    <mergeCell ref="AD1149:AF1149"/>
    <mergeCell ref="AG1149:AJ1149"/>
    <mergeCell ref="AD1135:AF1135"/>
    <mergeCell ref="AG1135:AJ1135"/>
    <mergeCell ref="AD1136:AF1136"/>
    <mergeCell ref="AG1136:AJ1136"/>
    <mergeCell ref="AD1137:AF1137"/>
    <mergeCell ref="AG1137:AJ1137"/>
    <mergeCell ref="AD1138:AF1138"/>
    <mergeCell ref="AG1138:AJ1138"/>
    <mergeCell ref="AD1139:AF1139"/>
    <mergeCell ref="AG1139:AJ1139"/>
    <mergeCell ref="AD1125:AF1125"/>
    <mergeCell ref="AG1125:AJ1125"/>
    <mergeCell ref="AD1126:AF1126"/>
    <mergeCell ref="AG1126:AJ1126"/>
    <mergeCell ref="AA1128:AK1128"/>
    <mergeCell ref="AD1133:AF1133"/>
    <mergeCell ref="AG1133:AJ1133"/>
    <mergeCell ref="AD1134:AF1134"/>
    <mergeCell ref="AG1134:AJ1134"/>
    <mergeCell ref="AD1120:AF1120"/>
    <mergeCell ref="AG1120:AJ1120"/>
    <mergeCell ref="AD1121:AF1121"/>
    <mergeCell ref="AG1121:AJ1121"/>
    <mergeCell ref="AD1122:AF1122"/>
    <mergeCell ref="AG1122:AJ1122"/>
    <mergeCell ref="AD1123:AF1123"/>
    <mergeCell ref="AG1123:AJ1123"/>
    <mergeCell ref="AD1124:AF1124"/>
    <mergeCell ref="AG1124:AJ1124"/>
    <mergeCell ref="AD1110:AF1110"/>
    <mergeCell ref="AG1110:AJ1110"/>
    <mergeCell ref="AD1111:AF1111"/>
    <mergeCell ref="AG1111:AJ1111"/>
    <mergeCell ref="AD1112:AF1112"/>
    <mergeCell ref="AG1112:AJ1112"/>
    <mergeCell ref="AA1114:AK1114"/>
    <mergeCell ref="AD1119:AF1119"/>
    <mergeCell ref="AG1119:AJ1119"/>
    <mergeCell ref="AD1105:AF1105"/>
    <mergeCell ref="AG1105:AJ1105"/>
    <mergeCell ref="AD1106:AF1106"/>
    <mergeCell ref="AG1106:AJ1106"/>
    <mergeCell ref="AD1107:AF1107"/>
    <mergeCell ref="AG1107:AJ1107"/>
    <mergeCell ref="AD1108:AF1108"/>
    <mergeCell ref="AG1108:AJ1108"/>
    <mergeCell ref="AD1109:AF1109"/>
    <mergeCell ref="AG1109:AJ1109"/>
    <mergeCell ref="AD1095:AF1095"/>
    <mergeCell ref="AG1095:AJ1095"/>
    <mergeCell ref="AD1096:AF1096"/>
    <mergeCell ref="AG1096:AJ1096"/>
    <mergeCell ref="AD1097:AF1097"/>
    <mergeCell ref="AG1097:AJ1097"/>
    <mergeCell ref="AD1098:AF1098"/>
    <mergeCell ref="AG1098:AJ1098"/>
    <mergeCell ref="AA1100:AK1100"/>
    <mergeCell ref="AA1086:AK1086"/>
    <mergeCell ref="AD1091:AF1091"/>
    <mergeCell ref="AG1091:AJ1091"/>
    <mergeCell ref="AD1092:AF1092"/>
    <mergeCell ref="AG1092:AJ1092"/>
    <mergeCell ref="AD1093:AF1093"/>
    <mergeCell ref="AG1093:AJ1093"/>
    <mergeCell ref="AD1094:AF1094"/>
    <mergeCell ref="AG1094:AJ1094"/>
    <mergeCell ref="AD1080:AF1080"/>
    <mergeCell ref="AG1080:AJ1080"/>
    <mergeCell ref="AD1081:AF1081"/>
    <mergeCell ref="AG1081:AJ1081"/>
    <mergeCell ref="AD1082:AF1082"/>
    <mergeCell ref="AG1082:AJ1082"/>
    <mergeCell ref="AD1083:AF1083"/>
    <mergeCell ref="AG1083:AJ1083"/>
    <mergeCell ref="AD1084:AF1084"/>
    <mergeCell ref="AG1084:AJ1084"/>
    <mergeCell ref="AD1070:AF1070"/>
    <mergeCell ref="AG1070:AJ1070"/>
    <mergeCell ref="AA1072:AK1072"/>
    <mergeCell ref="AD1077:AF1077"/>
    <mergeCell ref="AG1077:AJ1077"/>
    <mergeCell ref="AD1078:AF1078"/>
    <mergeCell ref="AG1078:AJ1078"/>
    <mergeCell ref="AD1079:AF1079"/>
    <mergeCell ref="AG1079:AJ1079"/>
    <mergeCell ref="AD1065:AF1065"/>
    <mergeCell ref="AG1065:AJ1065"/>
    <mergeCell ref="AD1066:AF1066"/>
    <mergeCell ref="AG1066:AJ1066"/>
    <mergeCell ref="AD1067:AF1067"/>
    <mergeCell ref="AG1067:AJ1067"/>
    <mergeCell ref="AD1068:AF1068"/>
    <mergeCell ref="AG1068:AJ1068"/>
    <mergeCell ref="AD1069:AF1069"/>
    <mergeCell ref="AG1069:AJ1069"/>
    <mergeCell ref="AD1055:AF1055"/>
    <mergeCell ref="AG1055:AJ1055"/>
    <mergeCell ref="AD1056:AF1056"/>
    <mergeCell ref="AG1056:AJ1056"/>
    <mergeCell ref="AA1058:AK1058"/>
    <mergeCell ref="AD1063:AF1063"/>
    <mergeCell ref="AG1063:AJ1063"/>
    <mergeCell ref="AD1064:AF1064"/>
    <mergeCell ref="AG1064:AJ1064"/>
    <mergeCell ref="AD1050:AF1050"/>
    <mergeCell ref="AG1050:AJ1050"/>
    <mergeCell ref="AD1051:AF1051"/>
    <mergeCell ref="AG1051:AJ1051"/>
    <mergeCell ref="AD1052:AF1052"/>
    <mergeCell ref="AG1052:AJ1052"/>
    <mergeCell ref="AD1053:AF1053"/>
    <mergeCell ref="AG1053:AJ1053"/>
    <mergeCell ref="AD1054:AF1054"/>
    <mergeCell ref="AG1054:AJ1054"/>
    <mergeCell ref="AD1040:AF1040"/>
    <mergeCell ref="AG1040:AJ1040"/>
    <mergeCell ref="AD1041:AF1041"/>
    <mergeCell ref="AG1041:AJ1041"/>
    <mergeCell ref="AD1042:AF1042"/>
    <mergeCell ref="AG1042:AJ1042"/>
    <mergeCell ref="AA1044:AK1044"/>
    <mergeCell ref="AD1049:AF1049"/>
    <mergeCell ref="AG1049:AJ1049"/>
    <mergeCell ref="AD1035:AF1035"/>
    <mergeCell ref="AG1035:AJ1035"/>
    <mergeCell ref="AD1036:AF1036"/>
    <mergeCell ref="AG1036:AJ1036"/>
    <mergeCell ref="AD1037:AF1037"/>
    <mergeCell ref="AG1037:AJ1037"/>
    <mergeCell ref="AD1038:AF1038"/>
    <mergeCell ref="AG1038:AJ1038"/>
    <mergeCell ref="AD1039:AF1039"/>
    <mergeCell ref="AG1039:AJ1039"/>
    <mergeCell ref="AD1025:AF1025"/>
    <mergeCell ref="AG1025:AJ1025"/>
    <mergeCell ref="AD1026:AF1026"/>
    <mergeCell ref="AG1026:AJ1026"/>
    <mergeCell ref="AD1027:AF1027"/>
    <mergeCell ref="AG1027:AJ1027"/>
    <mergeCell ref="AD1028:AF1028"/>
    <mergeCell ref="AG1028:AJ1028"/>
    <mergeCell ref="AA1030:AK1030"/>
    <mergeCell ref="AA1016:AK1016"/>
    <mergeCell ref="AD1021:AF1021"/>
    <mergeCell ref="AG1021:AJ1021"/>
    <mergeCell ref="AD1022:AF1022"/>
    <mergeCell ref="AG1022:AJ1022"/>
    <mergeCell ref="AD1023:AF1023"/>
    <mergeCell ref="AG1023:AJ1023"/>
    <mergeCell ref="AD1024:AF1024"/>
    <mergeCell ref="AG1024:AJ1024"/>
    <mergeCell ref="AD1010:AF1010"/>
    <mergeCell ref="AG1010:AJ1010"/>
    <mergeCell ref="AD1011:AF1011"/>
    <mergeCell ref="AG1011:AJ1011"/>
    <mergeCell ref="AD1012:AF1012"/>
    <mergeCell ref="AG1012:AJ1012"/>
    <mergeCell ref="AD1013:AF1013"/>
    <mergeCell ref="AG1013:AJ1013"/>
    <mergeCell ref="AD1014:AF1014"/>
    <mergeCell ref="AG1014:AJ1014"/>
    <mergeCell ref="AD1000:AF1000"/>
    <mergeCell ref="AG1000:AJ1000"/>
    <mergeCell ref="AA1002:AK1002"/>
    <mergeCell ref="AD1007:AF1007"/>
    <mergeCell ref="AG1007:AJ1007"/>
    <mergeCell ref="AD1008:AF1008"/>
    <mergeCell ref="AG1008:AJ1008"/>
    <mergeCell ref="AD1009:AF1009"/>
    <mergeCell ref="AG1009:AJ1009"/>
    <mergeCell ref="AD995:AF995"/>
    <mergeCell ref="AG995:AJ995"/>
    <mergeCell ref="AD996:AF996"/>
    <mergeCell ref="AG996:AJ996"/>
    <mergeCell ref="AD997:AF997"/>
    <mergeCell ref="AG997:AJ997"/>
    <mergeCell ref="AD998:AF998"/>
    <mergeCell ref="AG998:AJ998"/>
    <mergeCell ref="AD999:AF999"/>
    <mergeCell ref="AG999:AJ999"/>
    <mergeCell ref="AD985:AF985"/>
    <mergeCell ref="AG985:AJ985"/>
    <mergeCell ref="AD986:AF986"/>
    <mergeCell ref="AG986:AJ986"/>
    <mergeCell ref="AA988:AK988"/>
    <mergeCell ref="AD993:AF993"/>
    <mergeCell ref="AG993:AJ993"/>
    <mergeCell ref="AD994:AF994"/>
    <mergeCell ref="AG994:AJ994"/>
    <mergeCell ref="AD980:AF980"/>
    <mergeCell ref="AG980:AJ980"/>
    <mergeCell ref="AD981:AF981"/>
    <mergeCell ref="AG981:AJ981"/>
    <mergeCell ref="AD982:AF982"/>
    <mergeCell ref="AG982:AJ982"/>
    <mergeCell ref="AD983:AF983"/>
    <mergeCell ref="AG983:AJ983"/>
    <mergeCell ref="AD984:AF984"/>
    <mergeCell ref="AG984:AJ984"/>
    <mergeCell ref="AD970:AF970"/>
    <mergeCell ref="AG970:AJ970"/>
    <mergeCell ref="AD971:AF971"/>
    <mergeCell ref="AG971:AJ971"/>
    <mergeCell ref="AD972:AF972"/>
    <mergeCell ref="AG972:AJ972"/>
    <mergeCell ref="AA974:AK974"/>
    <mergeCell ref="AD979:AF979"/>
    <mergeCell ref="AG979:AJ979"/>
    <mergeCell ref="AD965:AF965"/>
    <mergeCell ref="AG965:AJ965"/>
    <mergeCell ref="AD966:AF966"/>
    <mergeCell ref="AG966:AJ966"/>
    <mergeCell ref="AD967:AF967"/>
    <mergeCell ref="AG967:AJ967"/>
    <mergeCell ref="AD968:AF968"/>
    <mergeCell ref="AG968:AJ968"/>
    <mergeCell ref="AD969:AF969"/>
    <mergeCell ref="AG969:AJ969"/>
    <mergeCell ref="AD955:AF955"/>
    <mergeCell ref="AG955:AJ955"/>
    <mergeCell ref="AD956:AF956"/>
    <mergeCell ref="AG956:AJ956"/>
    <mergeCell ref="AD957:AF957"/>
    <mergeCell ref="AG957:AJ957"/>
    <mergeCell ref="AD958:AF958"/>
    <mergeCell ref="AG958:AJ958"/>
    <mergeCell ref="AA960:AK960"/>
    <mergeCell ref="AA946:AK946"/>
    <mergeCell ref="AD951:AF951"/>
    <mergeCell ref="AG951:AJ951"/>
    <mergeCell ref="AD952:AF952"/>
    <mergeCell ref="AG952:AJ952"/>
    <mergeCell ref="AD953:AF953"/>
    <mergeCell ref="AG953:AJ953"/>
    <mergeCell ref="AD954:AF954"/>
    <mergeCell ref="AG954:AJ954"/>
    <mergeCell ref="AD940:AF940"/>
    <mergeCell ref="AG940:AJ940"/>
    <mergeCell ref="AD941:AF941"/>
    <mergeCell ref="AG941:AJ941"/>
    <mergeCell ref="AD942:AF942"/>
    <mergeCell ref="AG942:AJ942"/>
    <mergeCell ref="AD943:AF943"/>
    <mergeCell ref="AG943:AJ943"/>
    <mergeCell ref="AD944:AF944"/>
    <mergeCell ref="AG944:AJ944"/>
    <mergeCell ref="AD930:AF930"/>
    <mergeCell ref="AG930:AJ930"/>
    <mergeCell ref="AA932:AK932"/>
    <mergeCell ref="AD937:AF937"/>
    <mergeCell ref="AG937:AJ937"/>
    <mergeCell ref="AD938:AF938"/>
    <mergeCell ref="AG938:AJ938"/>
    <mergeCell ref="AD939:AF939"/>
    <mergeCell ref="AG939:AJ939"/>
    <mergeCell ref="AD925:AF925"/>
    <mergeCell ref="AG925:AJ925"/>
    <mergeCell ref="AD926:AF926"/>
    <mergeCell ref="AG926:AJ926"/>
    <mergeCell ref="AD927:AF927"/>
    <mergeCell ref="AG927:AJ927"/>
    <mergeCell ref="AD928:AF928"/>
    <mergeCell ref="AG928:AJ928"/>
    <mergeCell ref="AD929:AF929"/>
    <mergeCell ref="AG929:AJ929"/>
    <mergeCell ref="AD915:AF915"/>
    <mergeCell ref="AG915:AJ915"/>
    <mergeCell ref="AD916:AF916"/>
    <mergeCell ref="AG916:AJ916"/>
    <mergeCell ref="AA918:AK918"/>
    <mergeCell ref="AD923:AF923"/>
    <mergeCell ref="AG923:AJ923"/>
    <mergeCell ref="AD924:AF924"/>
    <mergeCell ref="AG924:AJ924"/>
    <mergeCell ref="AD910:AF910"/>
    <mergeCell ref="AG910:AJ910"/>
    <mergeCell ref="AD911:AF911"/>
    <mergeCell ref="AG911:AJ911"/>
    <mergeCell ref="AD912:AF912"/>
    <mergeCell ref="AG912:AJ912"/>
    <mergeCell ref="AD913:AF913"/>
    <mergeCell ref="AG913:AJ913"/>
    <mergeCell ref="AD914:AF914"/>
    <mergeCell ref="AG914:AJ914"/>
    <mergeCell ref="AD900:AF900"/>
    <mergeCell ref="AG900:AJ900"/>
    <mergeCell ref="AD901:AF901"/>
    <mergeCell ref="AG901:AJ901"/>
    <mergeCell ref="AD902:AF902"/>
    <mergeCell ref="AG902:AJ902"/>
    <mergeCell ref="AA904:AK904"/>
    <mergeCell ref="AD909:AF909"/>
    <mergeCell ref="AG909:AJ909"/>
    <mergeCell ref="AD895:AF895"/>
    <mergeCell ref="AG895:AJ895"/>
    <mergeCell ref="AD896:AF896"/>
    <mergeCell ref="AG896:AJ896"/>
    <mergeCell ref="AD897:AF897"/>
    <mergeCell ref="AG897:AJ897"/>
    <mergeCell ref="AD898:AF898"/>
    <mergeCell ref="AG898:AJ898"/>
    <mergeCell ref="AD899:AF899"/>
    <mergeCell ref="AG899:AJ899"/>
    <mergeCell ref="AD885:AF885"/>
    <mergeCell ref="AG885:AJ885"/>
    <mergeCell ref="AD886:AF886"/>
    <mergeCell ref="AG886:AJ886"/>
    <mergeCell ref="AD887:AF887"/>
    <mergeCell ref="AG887:AJ887"/>
    <mergeCell ref="AD888:AF888"/>
    <mergeCell ref="AG888:AJ888"/>
    <mergeCell ref="AA890:AK890"/>
    <mergeCell ref="AA876:AK876"/>
    <mergeCell ref="AD881:AF881"/>
    <mergeCell ref="AG881:AJ881"/>
    <mergeCell ref="AD882:AF882"/>
    <mergeCell ref="AG882:AJ882"/>
    <mergeCell ref="AD883:AF883"/>
    <mergeCell ref="AG883:AJ883"/>
    <mergeCell ref="AD884:AF884"/>
    <mergeCell ref="AG884:AJ884"/>
    <mergeCell ref="AD870:AF870"/>
    <mergeCell ref="AG870:AJ870"/>
    <mergeCell ref="AD871:AF871"/>
    <mergeCell ref="AG871:AJ871"/>
    <mergeCell ref="AD872:AF872"/>
    <mergeCell ref="AG872:AJ872"/>
    <mergeCell ref="AD873:AF873"/>
    <mergeCell ref="AG873:AJ873"/>
    <mergeCell ref="AD874:AF874"/>
    <mergeCell ref="AG874:AJ874"/>
    <mergeCell ref="AD860:AF860"/>
    <mergeCell ref="AG860:AJ860"/>
    <mergeCell ref="AA862:AK862"/>
    <mergeCell ref="AD867:AF867"/>
    <mergeCell ref="AG867:AJ867"/>
    <mergeCell ref="AD868:AF868"/>
    <mergeCell ref="AG868:AJ868"/>
    <mergeCell ref="AD869:AF869"/>
    <mergeCell ref="AG869:AJ869"/>
    <mergeCell ref="AD855:AF855"/>
    <mergeCell ref="AG855:AJ855"/>
    <mergeCell ref="AD856:AF856"/>
    <mergeCell ref="AG856:AJ856"/>
    <mergeCell ref="AD857:AF857"/>
    <mergeCell ref="AG857:AJ857"/>
    <mergeCell ref="AD858:AF858"/>
    <mergeCell ref="AG858:AJ858"/>
    <mergeCell ref="AD859:AF859"/>
    <mergeCell ref="AG859:AJ859"/>
    <mergeCell ref="AD845:AF845"/>
    <mergeCell ref="AG845:AJ845"/>
    <mergeCell ref="AD846:AF846"/>
    <mergeCell ref="AG846:AJ846"/>
    <mergeCell ref="AA848:AK848"/>
    <mergeCell ref="AD853:AF853"/>
    <mergeCell ref="AG853:AJ853"/>
    <mergeCell ref="AD854:AF854"/>
    <mergeCell ref="AG854:AJ854"/>
    <mergeCell ref="AD840:AF840"/>
    <mergeCell ref="AG840:AJ840"/>
    <mergeCell ref="AD841:AF841"/>
    <mergeCell ref="AG841:AJ841"/>
    <mergeCell ref="AD842:AF842"/>
    <mergeCell ref="AG842:AJ842"/>
    <mergeCell ref="AD843:AF843"/>
    <mergeCell ref="AG843:AJ843"/>
    <mergeCell ref="AD844:AF844"/>
    <mergeCell ref="AG844:AJ844"/>
    <mergeCell ref="AD830:AF830"/>
    <mergeCell ref="AG830:AJ830"/>
    <mergeCell ref="AD831:AF831"/>
    <mergeCell ref="AG831:AJ831"/>
    <mergeCell ref="AD832:AF832"/>
    <mergeCell ref="AG832:AJ832"/>
    <mergeCell ref="AA834:AK834"/>
    <mergeCell ref="AD839:AF839"/>
    <mergeCell ref="AG839:AJ839"/>
    <mergeCell ref="AD825:AF825"/>
    <mergeCell ref="AG825:AJ825"/>
    <mergeCell ref="AD826:AF826"/>
    <mergeCell ref="AG826:AJ826"/>
    <mergeCell ref="AD827:AF827"/>
    <mergeCell ref="AG827:AJ827"/>
    <mergeCell ref="AD828:AF828"/>
    <mergeCell ref="AG828:AJ828"/>
    <mergeCell ref="AD829:AF829"/>
    <mergeCell ref="AG829:AJ829"/>
    <mergeCell ref="AD815:AF815"/>
    <mergeCell ref="AG815:AJ815"/>
    <mergeCell ref="AD816:AF816"/>
    <mergeCell ref="AG816:AJ816"/>
    <mergeCell ref="AD817:AF817"/>
    <mergeCell ref="AG817:AJ817"/>
    <mergeCell ref="AD818:AF818"/>
    <mergeCell ref="AG818:AJ818"/>
    <mergeCell ref="AA820:AK820"/>
    <mergeCell ref="AA806:AK806"/>
    <mergeCell ref="AD811:AF811"/>
    <mergeCell ref="AG811:AJ811"/>
    <mergeCell ref="AD812:AF812"/>
    <mergeCell ref="AG812:AJ812"/>
    <mergeCell ref="AD813:AF813"/>
    <mergeCell ref="AG813:AJ813"/>
    <mergeCell ref="AD814:AF814"/>
    <mergeCell ref="AG814:AJ814"/>
    <mergeCell ref="AD800:AF800"/>
    <mergeCell ref="AG800:AJ800"/>
    <mergeCell ref="AD801:AF801"/>
    <mergeCell ref="AG801:AJ801"/>
    <mergeCell ref="AD802:AF802"/>
    <mergeCell ref="AG802:AJ802"/>
    <mergeCell ref="AD803:AF803"/>
    <mergeCell ref="AG803:AJ803"/>
    <mergeCell ref="AD804:AF804"/>
    <mergeCell ref="AG804:AJ804"/>
    <mergeCell ref="AD790:AF790"/>
    <mergeCell ref="AG790:AJ790"/>
    <mergeCell ref="AA792:AK792"/>
    <mergeCell ref="AD797:AF797"/>
    <mergeCell ref="AG797:AJ797"/>
    <mergeCell ref="AD798:AF798"/>
    <mergeCell ref="AG798:AJ798"/>
    <mergeCell ref="AD799:AF799"/>
    <mergeCell ref="AG799:AJ799"/>
    <mergeCell ref="AD785:AF785"/>
    <mergeCell ref="AG785:AJ785"/>
    <mergeCell ref="AD786:AF786"/>
    <mergeCell ref="AG786:AJ786"/>
    <mergeCell ref="AD787:AF787"/>
    <mergeCell ref="AG787:AJ787"/>
    <mergeCell ref="AD788:AF788"/>
    <mergeCell ref="AG788:AJ788"/>
    <mergeCell ref="AD789:AF789"/>
    <mergeCell ref="AG789:AJ789"/>
    <mergeCell ref="AD775:AF775"/>
    <mergeCell ref="AG775:AJ775"/>
    <mergeCell ref="AD776:AF776"/>
    <mergeCell ref="AG776:AJ776"/>
    <mergeCell ref="AA778:AK778"/>
    <mergeCell ref="AD783:AF783"/>
    <mergeCell ref="AG783:AJ783"/>
    <mergeCell ref="AD784:AF784"/>
    <mergeCell ref="AG784:AJ784"/>
    <mergeCell ref="AD770:AF770"/>
    <mergeCell ref="AG770:AJ770"/>
    <mergeCell ref="AD771:AF771"/>
    <mergeCell ref="AG771:AJ771"/>
    <mergeCell ref="AD772:AF772"/>
    <mergeCell ref="AG772:AJ772"/>
    <mergeCell ref="AD773:AF773"/>
    <mergeCell ref="AG773:AJ773"/>
    <mergeCell ref="AD774:AF774"/>
    <mergeCell ref="AG774:AJ774"/>
    <mergeCell ref="AD760:AF760"/>
    <mergeCell ref="AG760:AJ760"/>
    <mergeCell ref="AD761:AF761"/>
    <mergeCell ref="AG761:AJ761"/>
    <mergeCell ref="AD762:AF762"/>
    <mergeCell ref="AG762:AJ762"/>
    <mergeCell ref="AA764:AK764"/>
    <mergeCell ref="AD769:AF769"/>
    <mergeCell ref="AG769:AJ769"/>
    <mergeCell ref="AD755:AF755"/>
    <mergeCell ref="AG755:AJ755"/>
    <mergeCell ref="AD756:AF756"/>
    <mergeCell ref="AG756:AJ756"/>
    <mergeCell ref="AD757:AF757"/>
    <mergeCell ref="AG757:AJ757"/>
    <mergeCell ref="AD758:AF758"/>
    <mergeCell ref="AG758:AJ758"/>
    <mergeCell ref="AD759:AF759"/>
    <mergeCell ref="AG759:AJ759"/>
    <mergeCell ref="AD745:AF745"/>
    <mergeCell ref="AG745:AJ745"/>
    <mergeCell ref="AD746:AF746"/>
    <mergeCell ref="AG746:AJ746"/>
    <mergeCell ref="AD747:AF747"/>
    <mergeCell ref="AG747:AJ747"/>
    <mergeCell ref="AD748:AF748"/>
    <mergeCell ref="AG748:AJ748"/>
    <mergeCell ref="AA750:AK750"/>
    <mergeCell ref="AA736:AK736"/>
    <mergeCell ref="AD741:AF741"/>
    <mergeCell ref="AG741:AJ741"/>
    <mergeCell ref="AD742:AF742"/>
    <mergeCell ref="AG742:AJ742"/>
    <mergeCell ref="AD743:AF743"/>
    <mergeCell ref="AG743:AJ743"/>
    <mergeCell ref="AD744:AF744"/>
    <mergeCell ref="AG744:AJ744"/>
    <mergeCell ref="AD730:AF730"/>
    <mergeCell ref="AG730:AJ730"/>
    <mergeCell ref="AD731:AF731"/>
    <mergeCell ref="AG731:AJ731"/>
    <mergeCell ref="AD732:AF732"/>
    <mergeCell ref="AG732:AJ732"/>
    <mergeCell ref="AD733:AF733"/>
    <mergeCell ref="AG733:AJ733"/>
    <mergeCell ref="AD734:AF734"/>
    <mergeCell ref="AG734:AJ734"/>
    <mergeCell ref="AD720:AF720"/>
    <mergeCell ref="AG720:AJ720"/>
    <mergeCell ref="AA722:AK722"/>
    <mergeCell ref="AD727:AF727"/>
    <mergeCell ref="AG727:AJ727"/>
    <mergeCell ref="AD728:AF728"/>
    <mergeCell ref="AG728:AJ728"/>
    <mergeCell ref="AD729:AF729"/>
    <mergeCell ref="AG729:AJ729"/>
    <mergeCell ref="AD715:AF715"/>
    <mergeCell ref="AG715:AJ715"/>
    <mergeCell ref="AD716:AF716"/>
    <mergeCell ref="AG716:AJ716"/>
    <mergeCell ref="AD717:AF717"/>
    <mergeCell ref="AG717:AJ717"/>
    <mergeCell ref="AD718:AF718"/>
    <mergeCell ref="AG718:AJ718"/>
    <mergeCell ref="AD719:AF719"/>
    <mergeCell ref="AG719:AJ719"/>
    <mergeCell ref="AD705:AF705"/>
    <mergeCell ref="AG705:AJ705"/>
    <mergeCell ref="AD706:AF706"/>
    <mergeCell ref="AG706:AJ706"/>
    <mergeCell ref="AA708:AK708"/>
    <mergeCell ref="AD713:AF713"/>
    <mergeCell ref="AG713:AJ713"/>
    <mergeCell ref="AD714:AF714"/>
    <mergeCell ref="AG714:AJ714"/>
    <mergeCell ref="AD700:AF700"/>
    <mergeCell ref="AG700:AJ700"/>
    <mergeCell ref="AD701:AF701"/>
    <mergeCell ref="AG701:AJ701"/>
    <mergeCell ref="AD702:AF702"/>
    <mergeCell ref="AG702:AJ702"/>
    <mergeCell ref="AD703:AF703"/>
    <mergeCell ref="AG703:AJ703"/>
    <mergeCell ref="AD704:AF704"/>
    <mergeCell ref="AG704:AJ704"/>
    <mergeCell ref="AD690:AF690"/>
    <mergeCell ref="AG690:AJ690"/>
    <mergeCell ref="AD691:AF691"/>
    <mergeCell ref="AG691:AJ691"/>
    <mergeCell ref="AD692:AF692"/>
    <mergeCell ref="AG692:AJ692"/>
    <mergeCell ref="AA694:AK694"/>
    <mergeCell ref="AD699:AF699"/>
    <mergeCell ref="AG699:AJ699"/>
    <mergeCell ref="AD685:AF685"/>
    <mergeCell ref="AG685:AJ685"/>
    <mergeCell ref="AD686:AF686"/>
    <mergeCell ref="AG686:AJ686"/>
    <mergeCell ref="AD687:AF687"/>
    <mergeCell ref="AG687:AJ687"/>
    <mergeCell ref="AD688:AF688"/>
    <mergeCell ref="AG688:AJ688"/>
    <mergeCell ref="AD689:AF689"/>
    <mergeCell ref="AG689:AJ689"/>
    <mergeCell ref="AD675:AF675"/>
    <mergeCell ref="AG675:AJ675"/>
    <mergeCell ref="AD676:AF676"/>
    <mergeCell ref="AG676:AJ676"/>
    <mergeCell ref="AD677:AF677"/>
    <mergeCell ref="AG677:AJ677"/>
    <mergeCell ref="AD678:AF678"/>
    <mergeCell ref="AG678:AJ678"/>
    <mergeCell ref="AA680:AK680"/>
    <mergeCell ref="AA666:AK666"/>
    <mergeCell ref="AD671:AF671"/>
    <mergeCell ref="AG671:AJ671"/>
    <mergeCell ref="AD672:AF672"/>
    <mergeCell ref="AG672:AJ672"/>
    <mergeCell ref="AD673:AF673"/>
    <mergeCell ref="AG673:AJ673"/>
    <mergeCell ref="AD674:AF674"/>
    <mergeCell ref="AG674:AJ674"/>
    <mergeCell ref="AD660:AF660"/>
    <mergeCell ref="AG660:AJ660"/>
    <mergeCell ref="AD661:AF661"/>
    <mergeCell ref="AG661:AJ661"/>
    <mergeCell ref="AD662:AF662"/>
    <mergeCell ref="AG662:AJ662"/>
    <mergeCell ref="AD663:AF663"/>
    <mergeCell ref="AG663:AJ663"/>
    <mergeCell ref="AD664:AF664"/>
    <mergeCell ref="AG664:AJ664"/>
    <mergeCell ref="AD650:AF650"/>
    <mergeCell ref="AG650:AJ650"/>
    <mergeCell ref="AA652:AK652"/>
    <mergeCell ref="AD657:AF657"/>
    <mergeCell ref="AG657:AJ657"/>
    <mergeCell ref="AD658:AF658"/>
    <mergeCell ref="AG658:AJ658"/>
    <mergeCell ref="AD659:AF659"/>
    <mergeCell ref="AG659:AJ659"/>
    <mergeCell ref="AD645:AF645"/>
    <mergeCell ref="AG645:AJ645"/>
    <mergeCell ref="AD646:AF646"/>
    <mergeCell ref="AG646:AJ646"/>
    <mergeCell ref="AD647:AF647"/>
    <mergeCell ref="AG647:AJ647"/>
    <mergeCell ref="AD648:AF648"/>
    <mergeCell ref="AG648:AJ648"/>
    <mergeCell ref="AD649:AF649"/>
    <mergeCell ref="AG649:AJ649"/>
    <mergeCell ref="AD635:AF635"/>
    <mergeCell ref="AG635:AJ635"/>
    <mergeCell ref="AD636:AF636"/>
    <mergeCell ref="AG636:AJ636"/>
    <mergeCell ref="AA638:AK638"/>
    <mergeCell ref="AD643:AF643"/>
    <mergeCell ref="AG643:AJ643"/>
    <mergeCell ref="AD644:AF644"/>
    <mergeCell ref="AG644:AJ644"/>
    <mergeCell ref="AD630:AF630"/>
    <mergeCell ref="AG630:AJ630"/>
    <mergeCell ref="AD631:AF631"/>
    <mergeCell ref="AG631:AJ631"/>
    <mergeCell ref="AD632:AF632"/>
    <mergeCell ref="AG632:AJ632"/>
    <mergeCell ref="AD633:AF633"/>
    <mergeCell ref="AG633:AJ633"/>
    <mergeCell ref="AD634:AF634"/>
    <mergeCell ref="AG634:AJ634"/>
    <mergeCell ref="AD620:AF620"/>
    <mergeCell ref="AG620:AJ620"/>
    <mergeCell ref="AD621:AF621"/>
    <mergeCell ref="AG621:AJ621"/>
    <mergeCell ref="AD622:AF622"/>
    <mergeCell ref="AG622:AJ622"/>
    <mergeCell ref="AA624:AK624"/>
    <mergeCell ref="AD629:AF629"/>
    <mergeCell ref="AG629:AJ629"/>
    <mergeCell ref="AD615:AF615"/>
    <mergeCell ref="AG615:AJ615"/>
    <mergeCell ref="AD616:AF616"/>
    <mergeCell ref="AG616:AJ616"/>
    <mergeCell ref="AD617:AF617"/>
    <mergeCell ref="AG617:AJ617"/>
    <mergeCell ref="AD618:AF618"/>
    <mergeCell ref="AG618:AJ618"/>
    <mergeCell ref="AD619:AF619"/>
    <mergeCell ref="AG619:AJ619"/>
    <mergeCell ref="AD605:AF605"/>
    <mergeCell ref="AG605:AJ605"/>
    <mergeCell ref="AD606:AF606"/>
    <mergeCell ref="AG606:AJ606"/>
    <mergeCell ref="AD607:AF607"/>
    <mergeCell ref="AG607:AJ607"/>
    <mergeCell ref="AD608:AF608"/>
    <mergeCell ref="AG608:AJ608"/>
    <mergeCell ref="AA610:AK610"/>
    <mergeCell ref="AA596:AK596"/>
    <mergeCell ref="AD601:AF601"/>
    <mergeCell ref="AG601:AJ601"/>
    <mergeCell ref="AD602:AF602"/>
    <mergeCell ref="AG602:AJ602"/>
    <mergeCell ref="AD603:AF603"/>
    <mergeCell ref="AG603:AJ603"/>
    <mergeCell ref="AD604:AF604"/>
    <mergeCell ref="AG604:AJ604"/>
    <mergeCell ref="AD590:AF590"/>
    <mergeCell ref="AG590:AJ590"/>
    <mergeCell ref="AD591:AF591"/>
    <mergeCell ref="AG591:AJ591"/>
    <mergeCell ref="AD592:AF592"/>
    <mergeCell ref="AG592:AJ592"/>
    <mergeCell ref="AD593:AF593"/>
    <mergeCell ref="AG593:AJ593"/>
    <mergeCell ref="AD594:AF594"/>
    <mergeCell ref="AG594:AJ594"/>
    <mergeCell ref="AD580:AF580"/>
    <mergeCell ref="AG580:AJ580"/>
    <mergeCell ref="AA582:AK582"/>
    <mergeCell ref="AD587:AF587"/>
    <mergeCell ref="AG587:AJ587"/>
    <mergeCell ref="AD588:AF588"/>
    <mergeCell ref="AG588:AJ588"/>
    <mergeCell ref="AD589:AF589"/>
    <mergeCell ref="AG589:AJ589"/>
    <mergeCell ref="AD575:AF575"/>
    <mergeCell ref="AG575:AJ575"/>
    <mergeCell ref="AD576:AF576"/>
    <mergeCell ref="AG576:AJ576"/>
    <mergeCell ref="AD577:AF577"/>
    <mergeCell ref="AG577:AJ577"/>
    <mergeCell ref="AD578:AF578"/>
    <mergeCell ref="AG578:AJ578"/>
    <mergeCell ref="AD579:AF579"/>
    <mergeCell ref="AG579:AJ579"/>
    <mergeCell ref="AD565:AF565"/>
    <mergeCell ref="AG565:AJ565"/>
    <mergeCell ref="AD566:AF566"/>
    <mergeCell ref="AG566:AJ566"/>
    <mergeCell ref="AA568:AK568"/>
    <mergeCell ref="AD573:AF573"/>
    <mergeCell ref="AG573:AJ573"/>
    <mergeCell ref="AD574:AF574"/>
    <mergeCell ref="AG574:AJ574"/>
    <mergeCell ref="AD560:AF560"/>
    <mergeCell ref="AG560:AJ560"/>
    <mergeCell ref="AD561:AF561"/>
    <mergeCell ref="AG561:AJ561"/>
    <mergeCell ref="AD562:AF562"/>
    <mergeCell ref="AG562:AJ562"/>
    <mergeCell ref="AD563:AF563"/>
    <mergeCell ref="AG563:AJ563"/>
    <mergeCell ref="AD564:AF564"/>
    <mergeCell ref="AG564:AJ564"/>
    <mergeCell ref="AD550:AF550"/>
    <mergeCell ref="AG550:AJ550"/>
    <mergeCell ref="AD551:AF551"/>
    <mergeCell ref="AG551:AJ551"/>
    <mergeCell ref="AD552:AF552"/>
    <mergeCell ref="AG552:AJ552"/>
    <mergeCell ref="AA554:AK554"/>
    <mergeCell ref="AD559:AF559"/>
    <mergeCell ref="AG559:AJ559"/>
    <mergeCell ref="AD545:AF545"/>
    <mergeCell ref="AG545:AJ545"/>
    <mergeCell ref="AD546:AF546"/>
    <mergeCell ref="AG546:AJ546"/>
    <mergeCell ref="AD547:AF547"/>
    <mergeCell ref="AG547:AJ547"/>
    <mergeCell ref="AD548:AF548"/>
    <mergeCell ref="AG548:AJ548"/>
    <mergeCell ref="AD549:AF549"/>
    <mergeCell ref="AG549:AJ549"/>
    <mergeCell ref="AD535:AF535"/>
    <mergeCell ref="AG535:AJ535"/>
    <mergeCell ref="AD536:AF536"/>
    <mergeCell ref="AG536:AJ536"/>
    <mergeCell ref="AD537:AF537"/>
    <mergeCell ref="AG537:AJ537"/>
    <mergeCell ref="AD538:AF538"/>
    <mergeCell ref="AG538:AJ538"/>
    <mergeCell ref="AA540:AK540"/>
    <mergeCell ref="AA526:AK526"/>
    <mergeCell ref="AD531:AF531"/>
    <mergeCell ref="AG531:AJ531"/>
    <mergeCell ref="AD532:AF532"/>
    <mergeCell ref="AG532:AJ532"/>
    <mergeCell ref="AD533:AF533"/>
    <mergeCell ref="AG533:AJ533"/>
    <mergeCell ref="AD534:AF534"/>
    <mergeCell ref="AG534:AJ534"/>
    <mergeCell ref="AD520:AF520"/>
    <mergeCell ref="AG520:AJ520"/>
    <mergeCell ref="AD521:AF521"/>
    <mergeCell ref="AG521:AJ521"/>
    <mergeCell ref="AD522:AF522"/>
    <mergeCell ref="AG522:AJ522"/>
    <mergeCell ref="AD523:AF523"/>
    <mergeCell ref="AG523:AJ523"/>
    <mergeCell ref="AD524:AF524"/>
    <mergeCell ref="AG524:AJ524"/>
    <mergeCell ref="AD510:AF510"/>
    <mergeCell ref="AG510:AJ510"/>
    <mergeCell ref="AA512:AK512"/>
    <mergeCell ref="AD517:AF517"/>
    <mergeCell ref="AG517:AJ517"/>
    <mergeCell ref="AD518:AF518"/>
    <mergeCell ref="AG518:AJ518"/>
    <mergeCell ref="AD519:AF519"/>
    <mergeCell ref="AG519:AJ519"/>
    <mergeCell ref="AD505:AF505"/>
    <mergeCell ref="AG505:AJ505"/>
    <mergeCell ref="AD506:AF506"/>
    <mergeCell ref="AG506:AJ506"/>
    <mergeCell ref="AD507:AF507"/>
    <mergeCell ref="AG507:AJ507"/>
    <mergeCell ref="AD508:AF508"/>
    <mergeCell ref="AG508:AJ508"/>
    <mergeCell ref="AD509:AF509"/>
    <mergeCell ref="AG509:AJ509"/>
    <mergeCell ref="AD495:AF495"/>
    <mergeCell ref="AG495:AJ495"/>
    <mergeCell ref="AD496:AF496"/>
    <mergeCell ref="AG496:AJ496"/>
    <mergeCell ref="AA498:AK498"/>
    <mergeCell ref="AD503:AF503"/>
    <mergeCell ref="AG503:AJ503"/>
    <mergeCell ref="AD504:AF504"/>
    <mergeCell ref="AG504:AJ504"/>
    <mergeCell ref="AD490:AF490"/>
    <mergeCell ref="AG490:AJ490"/>
    <mergeCell ref="AD491:AF491"/>
    <mergeCell ref="AG491:AJ491"/>
    <mergeCell ref="AD492:AF492"/>
    <mergeCell ref="AG492:AJ492"/>
    <mergeCell ref="AD493:AF493"/>
    <mergeCell ref="AG493:AJ493"/>
    <mergeCell ref="AD494:AF494"/>
    <mergeCell ref="AG494:AJ494"/>
    <mergeCell ref="AD480:AF480"/>
    <mergeCell ref="AG480:AJ480"/>
    <mergeCell ref="AD481:AF481"/>
    <mergeCell ref="AG481:AJ481"/>
    <mergeCell ref="AD482:AF482"/>
    <mergeCell ref="AG482:AJ482"/>
    <mergeCell ref="AA484:AK484"/>
    <mergeCell ref="AD489:AF489"/>
    <mergeCell ref="AG489:AJ489"/>
    <mergeCell ref="AD475:AF475"/>
    <mergeCell ref="AG475:AJ475"/>
    <mergeCell ref="AD476:AF476"/>
    <mergeCell ref="AG476:AJ476"/>
    <mergeCell ref="AD477:AF477"/>
    <mergeCell ref="AG477:AJ477"/>
    <mergeCell ref="AD478:AF478"/>
    <mergeCell ref="AG478:AJ478"/>
    <mergeCell ref="AD479:AF479"/>
    <mergeCell ref="AG479:AJ479"/>
    <mergeCell ref="AD465:AF465"/>
    <mergeCell ref="AG465:AJ465"/>
    <mergeCell ref="AD466:AF466"/>
    <mergeCell ref="AG466:AJ466"/>
    <mergeCell ref="AD467:AF467"/>
    <mergeCell ref="AG467:AJ467"/>
    <mergeCell ref="AD468:AF468"/>
    <mergeCell ref="AG468:AJ468"/>
    <mergeCell ref="AA470:AK470"/>
    <mergeCell ref="AA456:AK456"/>
    <mergeCell ref="AD461:AF461"/>
    <mergeCell ref="AG461:AJ461"/>
    <mergeCell ref="AD462:AF462"/>
    <mergeCell ref="AG462:AJ462"/>
    <mergeCell ref="AD463:AF463"/>
    <mergeCell ref="AG463:AJ463"/>
    <mergeCell ref="AD464:AF464"/>
    <mergeCell ref="AG464:AJ464"/>
    <mergeCell ref="AD450:AF450"/>
    <mergeCell ref="AG450:AJ450"/>
    <mergeCell ref="AD451:AF451"/>
    <mergeCell ref="AG451:AJ451"/>
    <mergeCell ref="AD452:AF452"/>
    <mergeCell ref="AG452:AJ452"/>
    <mergeCell ref="AD453:AF453"/>
    <mergeCell ref="AG453:AJ453"/>
    <mergeCell ref="AD454:AF454"/>
    <mergeCell ref="AG454:AJ454"/>
    <mergeCell ref="AD440:AF440"/>
    <mergeCell ref="AG440:AJ440"/>
    <mergeCell ref="AA442:AK442"/>
    <mergeCell ref="AD447:AF447"/>
    <mergeCell ref="AG447:AJ447"/>
    <mergeCell ref="AD448:AF448"/>
    <mergeCell ref="AG448:AJ448"/>
    <mergeCell ref="AD449:AF449"/>
    <mergeCell ref="AG449:AJ449"/>
    <mergeCell ref="AD435:AF435"/>
    <mergeCell ref="AG435:AJ435"/>
    <mergeCell ref="AD436:AF436"/>
    <mergeCell ref="AG436:AJ436"/>
    <mergeCell ref="AD437:AF437"/>
    <mergeCell ref="AG437:AJ437"/>
    <mergeCell ref="AD438:AF438"/>
    <mergeCell ref="AG438:AJ438"/>
    <mergeCell ref="AD439:AF439"/>
    <mergeCell ref="AG439:AJ439"/>
    <mergeCell ref="AD425:AF425"/>
    <mergeCell ref="AG425:AJ425"/>
    <mergeCell ref="AD426:AF426"/>
    <mergeCell ref="AG426:AJ426"/>
    <mergeCell ref="AA428:AK428"/>
    <mergeCell ref="AD433:AF433"/>
    <mergeCell ref="AG433:AJ433"/>
    <mergeCell ref="AD434:AF434"/>
    <mergeCell ref="AG434:AJ434"/>
    <mergeCell ref="AD420:AF420"/>
    <mergeCell ref="AG420:AJ420"/>
    <mergeCell ref="AD421:AF421"/>
    <mergeCell ref="AG421:AJ421"/>
    <mergeCell ref="AD422:AF422"/>
    <mergeCell ref="AG422:AJ422"/>
    <mergeCell ref="AD423:AF423"/>
    <mergeCell ref="AG423:AJ423"/>
    <mergeCell ref="AD424:AF424"/>
    <mergeCell ref="AG424:AJ424"/>
    <mergeCell ref="AD410:AF410"/>
    <mergeCell ref="AG410:AJ410"/>
    <mergeCell ref="AD411:AF411"/>
    <mergeCell ref="AG411:AJ411"/>
    <mergeCell ref="AD412:AF412"/>
    <mergeCell ref="AG412:AJ412"/>
    <mergeCell ref="AA414:AK414"/>
    <mergeCell ref="AD419:AF419"/>
    <mergeCell ref="AG419:AJ419"/>
    <mergeCell ref="AD405:AF405"/>
    <mergeCell ref="AG405:AJ405"/>
    <mergeCell ref="AD406:AF406"/>
    <mergeCell ref="AG406:AJ406"/>
    <mergeCell ref="AD407:AF407"/>
    <mergeCell ref="AG407:AJ407"/>
    <mergeCell ref="AD408:AF408"/>
    <mergeCell ref="AG408:AJ408"/>
    <mergeCell ref="AD409:AF409"/>
    <mergeCell ref="AG409:AJ409"/>
    <mergeCell ref="AD395:AF395"/>
    <mergeCell ref="AG395:AJ395"/>
    <mergeCell ref="AD396:AF396"/>
    <mergeCell ref="AG396:AJ396"/>
    <mergeCell ref="AD397:AF397"/>
    <mergeCell ref="AG397:AJ397"/>
    <mergeCell ref="AD398:AF398"/>
    <mergeCell ref="AG398:AJ398"/>
    <mergeCell ref="AA400:AK400"/>
    <mergeCell ref="AA386:AK386"/>
    <mergeCell ref="AD391:AF391"/>
    <mergeCell ref="AG391:AJ391"/>
    <mergeCell ref="AD392:AF392"/>
    <mergeCell ref="AG392:AJ392"/>
    <mergeCell ref="AD393:AF393"/>
    <mergeCell ref="AG393:AJ393"/>
    <mergeCell ref="AD394:AF394"/>
    <mergeCell ref="AG394:AJ394"/>
    <mergeCell ref="AD380:AF380"/>
    <mergeCell ref="AG380:AJ380"/>
    <mergeCell ref="AD381:AF381"/>
    <mergeCell ref="AG381:AJ381"/>
    <mergeCell ref="AD382:AF382"/>
    <mergeCell ref="AG382:AJ382"/>
    <mergeCell ref="AD383:AF383"/>
    <mergeCell ref="AG383:AJ383"/>
    <mergeCell ref="AD384:AF384"/>
    <mergeCell ref="AG384:AJ384"/>
    <mergeCell ref="AD370:AF370"/>
    <mergeCell ref="AG370:AJ370"/>
    <mergeCell ref="AA372:AK372"/>
    <mergeCell ref="AD377:AF377"/>
    <mergeCell ref="AG377:AJ377"/>
    <mergeCell ref="AD378:AF378"/>
    <mergeCell ref="AG378:AJ378"/>
    <mergeCell ref="AD379:AF379"/>
    <mergeCell ref="AG379:AJ379"/>
    <mergeCell ref="AD365:AF365"/>
    <mergeCell ref="AG365:AJ365"/>
    <mergeCell ref="AD366:AF366"/>
    <mergeCell ref="AG366:AJ366"/>
    <mergeCell ref="AD367:AF367"/>
    <mergeCell ref="AG367:AJ367"/>
    <mergeCell ref="AD368:AF368"/>
    <mergeCell ref="AG368:AJ368"/>
    <mergeCell ref="AD369:AF369"/>
    <mergeCell ref="AG369:AJ369"/>
    <mergeCell ref="AD355:AF355"/>
    <mergeCell ref="AG355:AJ355"/>
    <mergeCell ref="AD356:AF356"/>
    <mergeCell ref="AG356:AJ356"/>
    <mergeCell ref="AA358:AK358"/>
    <mergeCell ref="AD363:AF363"/>
    <mergeCell ref="AG363:AJ363"/>
    <mergeCell ref="AD364:AF364"/>
    <mergeCell ref="AG364:AJ364"/>
    <mergeCell ref="AD350:AF350"/>
    <mergeCell ref="AG350:AJ350"/>
    <mergeCell ref="AD351:AF351"/>
    <mergeCell ref="AG351:AJ351"/>
    <mergeCell ref="AD352:AF352"/>
    <mergeCell ref="AG352:AJ352"/>
    <mergeCell ref="AD353:AF353"/>
    <mergeCell ref="AG353:AJ353"/>
    <mergeCell ref="AD354:AF354"/>
    <mergeCell ref="AG354:AJ354"/>
    <mergeCell ref="AD340:AF340"/>
    <mergeCell ref="AG340:AJ340"/>
    <mergeCell ref="AD341:AF341"/>
    <mergeCell ref="AG341:AJ341"/>
    <mergeCell ref="AD342:AF342"/>
    <mergeCell ref="AG342:AJ342"/>
    <mergeCell ref="AA344:AK344"/>
    <mergeCell ref="AD349:AF349"/>
    <mergeCell ref="AG349:AJ349"/>
    <mergeCell ref="AD335:AF335"/>
    <mergeCell ref="AG335:AJ335"/>
    <mergeCell ref="AD336:AF336"/>
    <mergeCell ref="AG336:AJ336"/>
    <mergeCell ref="AD337:AF337"/>
    <mergeCell ref="AG337:AJ337"/>
    <mergeCell ref="AD338:AF338"/>
    <mergeCell ref="AG338:AJ338"/>
    <mergeCell ref="AD339:AF339"/>
    <mergeCell ref="AG339:AJ339"/>
    <mergeCell ref="AD325:AF325"/>
    <mergeCell ref="AG325:AJ325"/>
    <mergeCell ref="AD326:AF326"/>
    <mergeCell ref="AG326:AJ326"/>
    <mergeCell ref="AD327:AF327"/>
    <mergeCell ref="AG327:AJ327"/>
    <mergeCell ref="AD328:AF328"/>
    <mergeCell ref="AG328:AJ328"/>
    <mergeCell ref="AA330:AK330"/>
    <mergeCell ref="AA316:AK316"/>
    <mergeCell ref="AD321:AF321"/>
    <mergeCell ref="AG321:AJ321"/>
    <mergeCell ref="AD322:AF322"/>
    <mergeCell ref="AG322:AJ322"/>
    <mergeCell ref="AD323:AF323"/>
    <mergeCell ref="AG323:AJ323"/>
    <mergeCell ref="AD324:AF324"/>
    <mergeCell ref="AG324:AJ324"/>
    <mergeCell ref="AD310:AF310"/>
    <mergeCell ref="AG310:AJ310"/>
    <mergeCell ref="AD311:AF311"/>
    <mergeCell ref="AG311:AJ311"/>
    <mergeCell ref="AD312:AF312"/>
    <mergeCell ref="AG312:AJ312"/>
    <mergeCell ref="AD313:AF313"/>
    <mergeCell ref="AG313:AJ313"/>
    <mergeCell ref="AD314:AF314"/>
    <mergeCell ref="AG314:AJ314"/>
    <mergeCell ref="AD300:AF300"/>
    <mergeCell ref="AG300:AJ300"/>
    <mergeCell ref="AA302:AK302"/>
    <mergeCell ref="AD307:AF307"/>
    <mergeCell ref="AG307:AJ307"/>
    <mergeCell ref="AD308:AF308"/>
    <mergeCell ref="AG308:AJ308"/>
    <mergeCell ref="AD309:AF309"/>
    <mergeCell ref="AG309:AJ309"/>
    <mergeCell ref="AD295:AF295"/>
    <mergeCell ref="AG295:AJ295"/>
    <mergeCell ref="AD296:AF296"/>
    <mergeCell ref="AG296:AJ296"/>
    <mergeCell ref="AD297:AF297"/>
    <mergeCell ref="AG297:AJ297"/>
    <mergeCell ref="AD298:AF298"/>
    <mergeCell ref="AG298:AJ298"/>
    <mergeCell ref="AD299:AF299"/>
    <mergeCell ref="AG299:AJ299"/>
    <mergeCell ref="AD285:AF285"/>
    <mergeCell ref="AG285:AJ285"/>
    <mergeCell ref="AD286:AF286"/>
    <mergeCell ref="AG286:AJ286"/>
    <mergeCell ref="AA288:AK288"/>
    <mergeCell ref="AD293:AF293"/>
    <mergeCell ref="AG293:AJ293"/>
    <mergeCell ref="AD294:AF294"/>
    <mergeCell ref="AG294:AJ294"/>
    <mergeCell ref="AD280:AF280"/>
    <mergeCell ref="AG280:AJ280"/>
    <mergeCell ref="AD281:AF281"/>
    <mergeCell ref="AG281:AJ281"/>
    <mergeCell ref="AD282:AF282"/>
    <mergeCell ref="AG282:AJ282"/>
    <mergeCell ref="AD283:AF283"/>
    <mergeCell ref="AG283:AJ283"/>
    <mergeCell ref="AD284:AF284"/>
    <mergeCell ref="AG284:AJ284"/>
    <mergeCell ref="AD270:AF270"/>
    <mergeCell ref="AG270:AJ270"/>
    <mergeCell ref="AD271:AF271"/>
    <mergeCell ref="AG271:AJ271"/>
    <mergeCell ref="AD272:AF272"/>
    <mergeCell ref="AG272:AJ272"/>
    <mergeCell ref="AA274:AK274"/>
    <mergeCell ref="AD279:AF279"/>
    <mergeCell ref="AG279:AJ279"/>
    <mergeCell ref="AD265:AF265"/>
    <mergeCell ref="AG265:AJ265"/>
    <mergeCell ref="AD266:AF266"/>
    <mergeCell ref="AG266:AJ266"/>
    <mergeCell ref="AD267:AF267"/>
    <mergeCell ref="AG267:AJ267"/>
    <mergeCell ref="AD268:AF268"/>
    <mergeCell ref="AG268:AJ268"/>
    <mergeCell ref="AD269:AF269"/>
    <mergeCell ref="AG269:AJ269"/>
    <mergeCell ref="AD255:AF255"/>
    <mergeCell ref="AG255:AJ255"/>
    <mergeCell ref="AD256:AF256"/>
    <mergeCell ref="AG256:AJ256"/>
    <mergeCell ref="AD257:AF257"/>
    <mergeCell ref="AG257:AJ257"/>
    <mergeCell ref="AD258:AF258"/>
    <mergeCell ref="AG258:AJ258"/>
    <mergeCell ref="AA260:AK260"/>
    <mergeCell ref="AA246:AK246"/>
    <mergeCell ref="AD251:AF251"/>
    <mergeCell ref="AG251:AJ251"/>
    <mergeCell ref="AD252:AF252"/>
    <mergeCell ref="AG252:AJ252"/>
    <mergeCell ref="AD253:AF253"/>
    <mergeCell ref="AG253:AJ253"/>
    <mergeCell ref="AD254:AF254"/>
    <mergeCell ref="AG254:AJ254"/>
    <mergeCell ref="AD240:AF240"/>
    <mergeCell ref="AG240:AJ240"/>
    <mergeCell ref="AD241:AF241"/>
    <mergeCell ref="AG241:AJ241"/>
    <mergeCell ref="AD242:AF242"/>
    <mergeCell ref="AG242:AJ242"/>
    <mergeCell ref="AD243:AF243"/>
    <mergeCell ref="AG243:AJ243"/>
    <mergeCell ref="AD244:AF244"/>
    <mergeCell ref="AG244:AJ244"/>
    <mergeCell ref="AD230:AF230"/>
    <mergeCell ref="AG230:AJ230"/>
    <mergeCell ref="AA232:AK232"/>
    <mergeCell ref="AD237:AF237"/>
    <mergeCell ref="AG237:AJ237"/>
    <mergeCell ref="AD238:AF238"/>
    <mergeCell ref="AG238:AJ238"/>
    <mergeCell ref="AD239:AF239"/>
    <mergeCell ref="AG239:AJ239"/>
    <mergeCell ref="AD225:AF225"/>
    <mergeCell ref="AG225:AJ225"/>
    <mergeCell ref="AD226:AF226"/>
    <mergeCell ref="AG226:AJ226"/>
    <mergeCell ref="AD227:AF227"/>
    <mergeCell ref="AG227:AJ227"/>
    <mergeCell ref="AD228:AF228"/>
    <mergeCell ref="AG228:AJ228"/>
    <mergeCell ref="AD229:AF229"/>
    <mergeCell ref="AG229:AJ229"/>
    <mergeCell ref="AD215:AF215"/>
    <mergeCell ref="AG215:AJ215"/>
    <mergeCell ref="AD216:AF216"/>
    <mergeCell ref="AG216:AJ216"/>
    <mergeCell ref="AA218:AK218"/>
    <mergeCell ref="AD223:AF223"/>
    <mergeCell ref="AG223:AJ223"/>
    <mergeCell ref="AD224:AF224"/>
    <mergeCell ref="AG224:AJ224"/>
    <mergeCell ref="AD210:AF210"/>
    <mergeCell ref="AG210:AJ210"/>
    <mergeCell ref="AD211:AF211"/>
    <mergeCell ref="AG211:AJ211"/>
    <mergeCell ref="AD212:AF212"/>
    <mergeCell ref="AG212:AJ212"/>
    <mergeCell ref="AD213:AF213"/>
    <mergeCell ref="AG213:AJ213"/>
    <mergeCell ref="AD214:AF214"/>
    <mergeCell ref="AG214:AJ214"/>
    <mergeCell ref="AD200:AF200"/>
    <mergeCell ref="AG200:AJ200"/>
    <mergeCell ref="AD201:AF201"/>
    <mergeCell ref="AG201:AJ201"/>
    <mergeCell ref="AD202:AF202"/>
    <mergeCell ref="AG202:AJ202"/>
    <mergeCell ref="AA204:AK204"/>
    <mergeCell ref="AD209:AF209"/>
    <mergeCell ref="AG209:AJ209"/>
    <mergeCell ref="AD195:AF195"/>
    <mergeCell ref="AG195:AJ195"/>
    <mergeCell ref="AD196:AF196"/>
    <mergeCell ref="AG196:AJ196"/>
    <mergeCell ref="AD197:AF197"/>
    <mergeCell ref="AG197:AJ197"/>
    <mergeCell ref="AD198:AF198"/>
    <mergeCell ref="AG198:AJ198"/>
    <mergeCell ref="AD199:AF199"/>
    <mergeCell ref="AG199:AJ199"/>
    <mergeCell ref="AD185:AF185"/>
    <mergeCell ref="AG185:AJ185"/>
    <mergeCell ref="AD186:AF186"/>
    <mergeCell ref="AG186:AJ186"/>
    <mergeCell ref="AD187:AF187"/>
    <mergeCell ref="AG187:AJ187"/>
    <mergeCell ref="AD188:AF188"/>
    <mergeCell ref="AG188:AJ188"/>
    <mergeCell ref="AA190:AK190"/>
    <mergeCell ref="AA176:AK176"/>
    <mergeCell ref="AD181:AF181"/>
    <mergeCell ref="AG181:AJ181"/>
    <mergeCell ref="AD182:AF182"/>
    <mergeCell ref="AG182:AJ182"/>
    <mergeCell ref="AD183:AF183"/>
    <mergeCell ref="AG183:AJ183"/>
    <mergeCell ref="AD184:AF184"/>
    <mergeCell ref="AG184:AJ184"/>
    <mergeCell ref="AD170:AF170"/>
    <mergeCell ref="AG170:AJ170"/>
    <mergeCell ref="AD171:AF171"/>
    <mergeCell ref="AG171:AJ171"/>
    <mergeCell ref="AD172:AF172"/>
    <mergeCell ref="AG172:AJ172"/>
    <mergeCell ref="AD173:AF173"/>
    <mergeCell ref="AG173:AJ173"/>
    <mergeCell ref="AD174:AF174"/>
    <mergeCell ref="AG174:AJ174"/>
    <mergeCell ref="AD160:AF160"/>
    <mergeCell ref="AG160:AJ160"/>
    <mergeCell ref="AA162:AK162"/>
    <mergeCell ref="AD167:AF167"/>
    <mergeCell ref="AG167:AJ167"/>
    <mergeCell ref="AD168:AF168"/>
    <mergeCell ref="AG168:AJ168"/>
    <mergeCell ref="AD169:AF169"/>
    <mergeCell ref="AG169:AJ169"/>
    <mergeCell ref="AD155:AF155"/>
    <mergeCell ref="AG155:AJ155"/>
    <mergeCell ref="AD156:AF156"/>
    <mergeCell ref="AG156:AJ156"/>
    <mergeCell ref="AD157:AF157"/>
    <mergeCell ref="AG157:AJ157"/>
    <mergeCell ref="AD158:AF158"/>
    <mergeCell ref="AG158:AJ158"/>
    <mergeCell ref="AD159:AF159"/>
    <mergeCell ref="AG159:AJ159"/>
    <mergeCell ref="AD145:AF145"/>
    <mergeCell ref="AG145:AJ145"/>
    <mergeCell ref="AD146:AF146"/>
    <mergeCell ref="AG146:AJ146"/>
    <mergeCell ref="AA148:AK148"/>
    <mergeCell ref="AD153:AF153"/>
    <mergeCell ref="AG153:AJ153"/>
    <mergeCell ref="AD154:AF154"/>
    <mergeCell ref="AG154:AJ154"/>
    <mergeCell ref="AD140:AF140"/>
    <mergeCell ref="AG140:AJ140"/>
    <mergeCell ref="AD141:AF141"/>
    <mergeCell ref="AG141:AJ141"/>
    <mergeCell ref="AD142:AF142"/>
    <mergeCell ref="AG142:AJ142"/>
    <mergeCell ref="AD143:AF143"/>
    <mergeCell ref="AG143:AJ143"/>
    <mergeCell ref="AD144:AF144"/>
    <mergeCell ref="AG144:AJ144"/>
    <mergeCell ref="AD130:AF130"/>
    <mergeCell ref="AG130:AJ130"/>
    <mergeCell ref="AD131:AF131"/>
    <mergeCell ref="AG131:AJ131"/>
    <mergeCell ref="AD132:AF132"/>
    <mergeCell ref="AG132:AJ132"/>
    <mergeCell ref="AA134:AK134"/>
    <mergeCell ref="AD139:AF139"/>
    <mergeCell ref="AG139:AJ139"/>
    <mergeCell ref="AD125:AF125"/>
    <mergeCell ref="AG125:AJ125"/>
    <mergeCell ref="AD126:AF126"/>
    <mergeCell ref="AG126:AJ126"/>
    <mergeCell ref="AD127:AF127"/>
    <mergeCell ref="AG127:AJ127"/>
    <mergeCell ref="AD128:AF128"/>
    <mergeCell ref="AG128:AJ128"/>
    <mergeCell ref="AD129:AF129"/>
    <mergeCell ref="AG129:AJ129"/>
    <mergeCell ref="AD115:AF115"/>
    <mergeCell ref="AG115:AJ115"/>
    <mergeCell ref="AD116:AF116"/>
    <mergeCell ref="AG116:AJ116"/>
    <mergeCell ref="AD117:AF117"/>
    <mergeCell ref="AG117:AJ117"/>
    <mergeCell ref="AD118:AF118"/>
    <mergeCell ref="AG118:AJ118"/>
    <mergeCell ref="AA120:AK120"/>
    <mergeCell ref="AA106:AK106"/>
    <mergeCell ref="AD111:AF111"/>
    <mergeCell ref="AG111:AJ111"/>
    <mergeCell ref="AD112:AF112"/>
    <mergeCell ref="AG112:AJ112"/>
    <mergeCell ref="AD113:AF113"/>
    <mergeCell ref="AG113:AJ113"/>
    <mergeCell ref="AD114:AF114"/>
    <mergeCell ref="AG114:AJ114"/>
    <mergeCell ref="AD100:AF100"/>
    <mergeCell ref="AG100:AJ100"/>
    <mergeCell ref="AD101:AF101"/>
    <mergeCell ref="AG101:AJ101"/>
    <mergeCell ref="AD102:AF102"/>
    <mergeCell ref="AG102:AJ102"/>
    <mergeCell ref="AD103:AF103"/>
    <mergeCell ref="AG103:AJ103"/>
    <mergeCell ref="AD104:AF104"/>
    <mergeCell ref="AG104:AJ104"/>
    <mergeCell ref="AD90:AF90"/>
    <mergeCell ref="AG90:AJ90"/>
    <mergeCell ref="AA92:AK92"/>
    <mergeCell ref="AD97:AF97"/>
    <mergeCell ref="AG97:AJ97"/>
    <mergeCell ref="AD98:AF98"/>
    <mergeCell ref="AG98:AJ98"/>
    <mergeCell ref="AD99:AF99"/>
    <mergeCell ref="AG99:AJ99"/>
    <mergeCell ref="AD85:AF85"/>
    <mergeCell ref="AG85:AJ85"/>
    <mergeCell ref="AD86:AF86"/>
    <mergeCell ref="AG86:AJ86"/>
    <mergeCell ref="AD87:AF87"/>
    <mergeCell ref="AG87:AJ87"/>
    <mergeCell ref="AD88:AF88"/>
    <mergeCell ref="AG88:AJ88"/>
    <mergeCell ref="AD89:AF89"/>
    <mergeCell ref="AG89:AJ89"/>
    <mergeCell ref="AD75:AF75"/>
    <mergeCell ref="AG75:AJ75"/>
    <mergeCell ref="AD76:AF76"/>
    <mergeCell ref="AG76:AJ76"/>
    <mergeCell ref="AA78:AK78"/>
    <mergeCell ref="AD83:AF83"/>
    <mergeCell ref="AG83:AJ83"/>
    <mergeCell ref="AD84:AF84"/>
    <mergeCell ref="AG84:AJ84"/>
    <mergeCell ref="AD70:AF70"/>
    <mergeCell ref="AG70:AJ70"/>
    <mergeCell ref="AD71:AF71"/>
    <mergeCell ref="AG71:AJ71"/>
    <mergeCell ref="AD72:AF72"/>
    <mergeCell ref="AG72:AJ72"/>
    <mergeCell ref="AD73:AF73"/>
    <mergeCell ref="AG73:AJ73"/>
    <mergeCell ref="AD74:AF74"/>
    <mergeCell ref="AG74:AJ74"/>
    <mergeCell ref="AD41:AF41"/>
    <mergeCell ref="AG41:AJ41"/>
    <mergeCell ref="AD42:AF42"/>
    <mergeCell ref="AG42:AJ42"/>
    <mergeCell ref="AD43:AF43"/>
    <mergeCell ref="AG43:AJ43"/>
    <mergeCell ref="AD44:AF44"/>
    <mergeCell ref="AG44:AJ44"/>
    <mergeCell ref="AD60:AF60"/>
    <mergeCell ref="AG60:AJ60"/>
    <mergeCell ref="AD61:AF61"/>
    <mergeCell ref="AG61:AJ61"/>
    <mergeCell ref="AD62:AF62"/>
    <mergeCell ref="AG62:AJ62"/>
    <mergeCell ref="AA64:AK64"/>
    <mergeCell ref="AD69:AF69"/>
    <mergeCell ref="AG69:AJ69"/>
    <mergeCell ref="AD55:AF55"/>
    <mergeCell ref="AG55:AJ55"/>
    <mergeCell ref="AD56:AF56"/>
    <mergeCell ref="AG56:AJ56"/>
    <mergeCell ref="AD57:AF57"/>
    <mergeCell ref="AG57:AJ57"/>
    <mergeCell ref="AD58:AF58"/>
    <mergeCell ref="AG58:AJ58"/>
    <mergeCell ref="AD59:AF59"/>
    <mergeCell ref="AG59:AJ59"/>
    <mergeCell ref="G1431:I1431"/>
    <mergeCell ref="J1431:M1431"/>
    <mergeCell ref="G1432:I1432"/>
    <mergeCell ref="J1432:M1432"/>
    <mergeCell ref="G1433:I1433"/>
    <mergeCell ref="J1433:M1433"/>
    <mergeCell ref="G1434:I1434"/>
    <mergeCell ref="J1434:M1434"/>
    <mergeCell ref="G1427:I1427"/>
    <mergeCell ref="J1427:M1427"/>
    <mergeCell ref="G1428:I1428"/>
    <mergeCell ref="J1428:M1428"/>
    <mergeCell ref="G1429:I1429"/>
    <mergeCell ref="J1429:M1429"/>
    <mergeCell ref="G1430:I1430"/>
    <mergeCell ref="J1430:M1430"/>
    <mergeCell ref="AA3:AJ3"/>
    <mergeCell ref="AE6:AI6"/>
    <mergeCell ref="AE8:AF8"/>
    <mergeCell ref="AA14:AK14"/>
    <mergeCell ref="AA15:AK15"/>
    <mergeCell ref="AA16:AK16"/>
    <mergeCell ref="AA20:AJ20"/>
    <mergeCell ref="AA22:AK22"/>
    <mergeCell ref="AD26:AJ26"/>
    <mergeCell ref="AD27:AJ27"/>
    <mergeCell ref="AD28:AJ28"/>
    <mergeCell ref="AD29:AJ29"/>
    <mergeCell ref="AD30:AJ30"/>
    <mergeCell ref="AD45:AF45"/>
    <mergeCell ref="AG45:AJ45"/>
    <mergeCell ref="AA36:AK36"/>
    <mergeCell ref="G1416:I1416"/>
    <mergeCell ref="J1416:M1416"/>
    <mergeCell ref="G1417:I1417"/>
    <mergeCell ref="J1417:M1417"/>
    <mergeCell ref="G1418:I1418"/>
    <mergeCell ref="J1418:M1418"/>
    <mergeCell ref="G1419:I1419"/>
    <mergeCell ref="J1419:M1419"/>
    <mergeCell ref="G1420:I1420"/>
    <mergeCell ref="J1420:M1420"/>
    <mergeCell ref="G1406:I1406"/>
    <mergeCell ref="J1406:M1406"/>
    <mergeCell ref="D1408:N1408"/>
    <mergeCell ref="G1413:I1413"/>
    <mergeCell ref="J1413:M1413"/>
    <mergeCell ref="G1414:I1414"/>
    <mergeCell ref="J1414:M1414"/>
    <mergeCell ref="G1415:I1415"/>
    <mergeCell ref="J1415:M1415"/>
    <mergeCell ref="G1401:I1401"/>
    <mergeCell ref="J1401:M1401"/>
    <mergeCell ref="G1402:I1402"/>
    <mergeCell ref="J1402:M1402"/>
    <mergeCell ref="G1403:I1403"/>
    <mergeCell ref="J1403:M1403"/>
    <mergeCell ref="G1404:I1404"/>
    <mergeCell ref="J1404:M1404"/>
    <mergeCell ref="G1405:I1405"/>
    <mergeCell ref="J1405:M1405"/>
    <mergeCell ref="G1391:I1391"/>
    <mergeCell ref="J1391:M1391"/>
    <mergeCell ref="G1392:I1392"/>
    <mergeCell ref="J1392:M1392"/>
    <mergeCell ref="D1394:N1394"/>
    <mergeCell ref="G1399:I1399"/>
    <mergeCell ref="J1399:M1399"/>
    <mergeCell ref="G1400:I1400"/>
    <mergeCell ref="J1400:M1400"/>
    <mergeCell ref="G1386:I1386"/>
    <mergeCell ref="J1386:M1386"/>
    <mergeCell ref="G1387:I1387"/>
    <mergeCell ref="J1387:M1387"/>
    <mergeCell ref="G1388:I1388"/>
    <mergeCell ref="J1388:M1388"/>
    <mergeCell ref="G1389:I1389"/>
    <mergeCell ref="J1389:M1389"/>
    <mergeCell ref="G1390:I1390"/>
    <mergeCell ref="J1390:M1390"/>
    <mergeCell ref="G1376:I1376"/>
    <mergeCell ref="J1376:M1376"/>
    <mergeCell ref="G1377:I1377"/>
    <mergeCell ref="J1377:M1377"/>
    <mergeCell ref="G1378:I1378"/>
    <mergeCell ref="J1378:M1378"/>
    <mergeCell ref="D1380:N1380"/>
    <mergeCell ref="G1385:I1385"/>
    <mergeCell ref="J1385:M1385"/>
    <mergeCell ref="G1371:I1371"/>
    <mergeCell ref="J1371:M1371"/>
    <mergeCell ref="G1372:I1372"/>
    <mergeCell ref="J1372:M1372"/>
    <mergeCell ref="G1373:I1373"/>
    <mergeCell ref="J1373:M1373"/>
    <mergeCell ref="G1374:I1374"/>
    <mergeCell ref="J1374:M1374"/>
    <mergeCell ref="G1375:I1375"/>
    <mergeCell ref="J1375:M1375"/>
    <mergeCell ref="G1361:I1361"/>
    <mergeCell ref="J1361:M1361"/>
    <mergeCell ref="G1362:I1362"/>
    <mergeCell ref="J1362:M1362"/>
    <mergeCell ref="G1363:I1363"/>
    <mergeCell ref="J1363:M1363"/>
    <mergeCell ref="G1364:I1364"/>
    <mergeCell ref="J1364:M1364"/>
    <mergeCell ref="D1366:N1366"/>
    <mergeCell ref="D1352:N1352"/>
    <mergeCell ref="G1357:I1357"/>
    <mergeCell ref="J1357:M1357"/>
    <mergeCell ref="G1358:I1358"/>
    <mergeCell ref="J1358:M1358"/>
    <mergeCell ref="G1359:I1359"/>
    <mergeCell ref="J1359:M1359"/>
    <mergeCell ref="G1360:I1360"/>
    <mergeCell ref="J1360:M1360"/>
    <mergeCell ref="G1346:I1346"/>
    <mergeCell ref="J1346:M1346"/>
    <mergeCell ref="G1347:I1347"/>
    <mergeCell ref="J1347:M1347"/>
    <mergeCell ref="G1348:I1348"/>
    <mergeCell ref="J1348:M1348"/>
    <mergeCell ref="G1349:I1349"/>
    <mergeCell ref="J1349:M1349"/>
    <mergeCell ref="G1350:I1350"/>
    <mergeCell ref="J1350:M1350"/>
    <mergeCell ref="G1336:I1336"/>
    <mergeCell ref="J1336:M1336"/>
    <mergeCell ref="D1338:N1338"/>
    <mergeCell ref="G1343:I1343"/>
    <mergeCell ref="J1343:M1343"/>
    <mergeCell ref="G1344:I1344"/>
    <mergeCell ref="J1344:M1344"/>
    <mergeCell ref="G1345:I1345"/>
    <mergeCell ref="J1345:M1345"/>
    <mergeCell ref="G1331:I1331"/>
    <mergeCell ref="J1331:M1331"/>
    <mergeCell ref="G1332:I1332"/>
    <mergeCell ref="J1332:M1332"/>
    <mergeCell ref="G1333:I1333"/>
    <mergeCell ref="J1333:M1333"/>
    <mergeCell ref="G1334:I1334"/>
    <mergeCell ref="J1334:M1334"/>
    <mergeCell ref="G1335:I1335"/>
    <mergeCell ref="J1335:M1335"/>
    <mergeCell ref="G1321:I1321"/>
    <mergeCell ref="J1321:M1321"/>
    <mergeCell ref="G1322:I1322"/>
    <mergeCell ref="J1322:M1322"/>
    <mergeCell ref="D1324:N1324"/>
    <mergeCell ref="G1329:I1329"/>
    <mergeCell ref="J1329:M1329"/>
    <mergeCell ref="G1330:I1330"/>
    <mergeCell ref="J1330:M1330"/>
    <mergeCell ref="G1316:I1316"/>
    <mergeCell ref="J1316:M1316"/>
    <mergeCell ref="G1317:I1317"/>
    <mergeCell ref="J1317:M1317"/>
    <mergeCell ref="G1318:I1318"/>
    <mergeCell ref="J1318:M1318"/>
    <mergeCell ref="G1319:I1319"/>
    <mergeCell ref="J1319:M1319"/>
    <mergeCell ref="G1320:I1320"/>
    <mergeCell ref="J1320:M1320"/>
    <mergeCell ref="G1307:I1307"/>
    <mergeCell ref="J1307:M1307"/>
    <mergeCell ref="G1308:I1308"/>
    <mergeCell ref="J1308:M1308"/>
    <mergeCell ref="D1310:N1310"/>
    <mergeCell ref="G1315:I1315"/>
    <mergeCell ref="J1315:M1315"/>
    <mergeCell ref="G1301:I1301"/>
    <mergeCell ref="J1301:M1301"/>
    <mergeCell ref="G1302:I1302"/>
    <mergeCell ref="J1302:M1302"/>
    <mergeCell ref="G1303:I1303"/>
    <mergeCell ref="J1303:M1303"/>
    <mergeCell ref="G1304:I1304"/>
    <mergeCell ref="J1304:M1304"/>
    <mergeCell ref="G1305:I1305"/>
    <mergeCell ref="J1305:M1305"/>
    <mergeCell ref="G1291:I1291"/>
    <mergeCell ref="J1291:M1291"/>
    <mergeCell ref="G1292:I1292"/>
    <mergeCell ref="J1292:M1292"/>
    <mergeCell ref="G1293:I1293"/>
    <mergeCell ref="J1293:M1293"/>
    <mergeCell ref="G1294:I1294"/>
    <mergeCell ref="J1294:M1294"/>
    <mergeCell ref="G1287:I1287"/>
    <mergeCell ref="J1287:M1287"/>
    <mergeCell ref="G1288:I1288"/>
    <mergeCell ref="J1288:M1288"/>
    <mergeCell ref="G1289:I1289"/>
    <mergeCell ref="J1289:M1289"/>
    <mergeCell ref="G1290:I1290"/>
    <mergeCell ref="J1290:M1290"/>
    <mergeCell ref="G1306:I1306"/>
    <mergeCell ref="J1306:M1306"/>
    <mergeCell ref="G1276:I1276"/>
    <mergeCell ref="J1276:M1276"/>
    <mergeCell ref="G1277:I1277"/>
    <mergeCell ref="J1277:M1277"/>
    <mergeCell ref="G1278:I1278"/>
    <mergeCell ref="J1278:M1278"/>
    <mergeCell ref="G1279:I1279"/>
    <mergeCell ref="J1279:M1279"/>
    <mergeCell ref="G1280:I1280"/>
    <mergeCell ref="J1280:M1280"/>
    <mergeCell ref="G1266:I1266"/>
    <mergeCell ref="J1266:M1266"/>
    <mergeCell ref="D1268:N1268"/>
    <mergeCell ref="G1273:I1273"/>
    <mergeCell ref="J1273:M1273"/>
    <mergeCell ref="G1274:I1274"/>
    <mergeCell ref="J1274:M1274"/>
    <mergeCell ref="G1275:I1275"/>
    <mergeCell ref="J1275:M1275"/>
    <mergeCell ref="G1261:I1261"/>
    <mergeCell ref="J1261:M1261"/>
    <mergeCell ref="G1262:I1262"/>
    <mergeCell ref="J1262:M1262"/>
    <mergeCell ref="G1263:I1263"/>
    <mergeCell ref="J1263:M1263"/>
    <mergeCell ref="G1264:I1264"/>
    <mergeCell ref="J1264:M1264"/>
    <mergeCell ref="G1265:I1265"/>
    <mergeCell ref="J1265:M1265"/>
    <mergeCell ref="G1251:I1251"/>
    <mergeCell ref="J1251:M1251"/>
    <mergeCell ref="G1252:I1252"/>
    <mergeCell ref="J1252:M1252"/>
    <mergeCell ref="D1254:N1254"/>
    <mergeCell ref="G1259:I1259"/>
    <mergeCell ref="J1259:M1259"/>
    <mergeCell ref="G1260:I1260"/>
    <mergeCell ref="J1260:M1260"/>
    <mergeCell ref="G1246:I1246"/>
    <mergeCell ref="J1246:M1246"/>
    <mergeCell ref="G1247:I1247"/>
    <mergeCell ref="J1247:M1247"/>
    <mergeCell ref="G1248:I1248"/>
    <mergeCell ref="J1248:M1248"/>
    <mergeCell ref="G1249:I1249"/>
    <mergeCell ref="J1249:M1249"/>
    <mergeCell ref="G1250:I1250"/>
    <mergeCell ref="J1250:M1250"/>
    <mergeCell ref="G1236:I1236"/>
    <mergeCell ref="J1236:M1236"/>
    <mergeCell ref="G1237:I1237"/>
    <mergeCell ref="J1237:M1237"/>
    <mergeCell ref="G1238:I1238"/>
    <mergeCell ref="J1238:M1238"/>
    <mergeCell ref="D1240:N1240"/>
    <mergeCell ref="G1245:I1245"/>
    <mergeCell ref="J1245:M1245"/>
    <mergeCell ref="G1231:I1231"/>
    <mergeCell ref="J1231:M1231"/>
    <mergeCell ref="G1232:I1232"/>
    <mergeCell ref="J1232:M1232"/>
    <mergeCell ref="G1233:I1233"/>
    <mergeCell ref="J1233:M1233"/>
    <mergeCell ref="G1234:I1234"/>
    <mergeCell ref="J1234:M1234"/>
    <mergeCell ref="G1235:I1235"/>
    <mergeCell ref="J1235:M1235"/>
    <mergeCell ref="G1221:I1221"/>
    <mergeCell ref="J1221:M1221"/>
    <mergeCell ref="G1222:I1222"/>
    <mergeCell ref="J1222:M1222"/>
    <mergeCell ref="G1223:I1223"/>
    <mergeCell ref="J1223:M1223"/>
    <mergeCell ref="G1224:I1224"/>
    <mergeCell ref="J1224:M1224"/>
    <mergeCell ref="D1226:N1226"/>
    <mergeCell ref="D1212:N1212"/>
    <mergeCell ref="G1217:I1217"/>
    <mergeCell ref="J1217:M1217"/>
    <mergeCell ref="G1218:I1218"/>
    <mergeCell ref="J1218:M1218"/>
    <mergeCell ref="G1219:I1219"/>
    <mergeCell ref="J1219:M1219"/>
    <mergeCell ref="G1220:I1220"/>
    <mergeCell ref="J1220:M1220"/>
    <mergeCell ref="G1206:I1206"/>
    <mergeCell ref="J1206:M1206"/>
    <mergeCell ref="G1207:I1207"/>
    <mergeCell ref="J1207:M1207"/>
    <mergeCell ref="G1208:I1208"/>
    <mergeCell ref="J1208:M1208"/>
    <mergeCell ref="G1209:I1209"/>
    <mergeCell ref="J1209:M1209"/>
    <mergeCell ref="G1210:I1210"/>
    <mergeCell ref="J1210:M1210"/>
    <mergeCell ref="G1196:I1196"/>
    <mergeCell ref="J1196:M1196"/>
    <mergeCell ref="D1198:N1198"/>
    <mergeCell ref="G1203:I1203"/>
    <mergeCell ref="J1203:M1203"/>
    <mergeCell ref="G1204:I1204"/>
    <mergeCell ref="J1204:M1204"/>
    <mergeCell ref="G1205:I1205"/>
    <mergeCell ref="J1205:M1205"/>
    <mergeCell ref="G1191:I1191"/>
    <mergeCell ref="J1191:M1191"/>
    <mergeCell ref="G1192:I1192"/>
    <mergeCell ref="J1192:M1192"/>
    <mergeCell ref="G1193:I1193"/>
    <mergeCell ref="J1193:M1193"/>
    <mergeCell ref="G1194:I1194"/>
    <mergeCell ref="J1194:M1194"/>
    <mergeCell ref="G1195:I1195"/>
    <mergeCell ref="J1195:M1195"/>
    <mergeCell ref="G1181:I1181"/>
    <mergeCell ref="J1181:M1181"/>
    <mergeCell ref="G1182:I1182"/>
    <mergeCell ref="J1182:M1182"/>
    <mergeCell ref="D1184:N1184"/>
    <mergeCell ref="G1189:I1189"/>
    <mergeCell ref="J1189:M1189"/>
    <mergeCell ref="G1190:I1190"/>
    <mergeCell ref="J1190:M1190"/>
    <mergeCell ref="G1176:I1176"/>
    <mergeCell ref="J1176:M1176"/>
    <mergeCell ref="G1177:I1177"/>
    <mergeCell ref="J1177:M1177"/>
    <mergeCell ref="G1178:I1178"/>
    <mergeCell ref="J1178:M1178"/>
    <mergeCell ref="G1179:I1179"/>
    <mergeCell ref="J1179:M1179"/>
    <mergeCell ref="G1180:I1180"/>
    <mergeCell ref="J1180:M1180"/>
    <mergeCell ref="G1167:I1167"/>
    <mergeCell ref="J1167:M1167"/>
    <mergeCell ref="G1168:I1168"/>
    <mergeCell ref="J1168:M1168"/>
    <mergeCell ref="D1170:N1170"/>
    <mergeCell ref="G1175:I1175"/>
    <mergeCell ref="J1175:M1175"/>
    <mergeCell ref="G1161:I1161"/>
    <mergeCell ref="J1161:M1161"/>
    <mergeCell ref="G1162:I1162"/>
    <mergeCell ref="J1162:M1162"/>
    <mergeCell ref="G1163:I1163"/>
    <mergeCell ref="J1163:M1163"/>
    <mergeCell ref="G1164:I1164"/>
    <mergeCell ref="J1164:M1164"/>
    <mergeCell ref="G1165:I1165"/>
    <mergeCell ref="J1165:M1165"/>
    <mergeCell ref="G1151:I1151"/>
    <mergeCell ref="J1151:M1151"/>
    <mergeCell ref="G1152:I1152"/>
    <mergeCell ref="J1152:M1152"/>
    <mergeCell ref="G1153:I1153"/>
    <mergeCell ref="J1153:M1153"/>
    <mergeCell ref="G1154:I1154"/>
    <mergeCell ref="J1154:M1154"/>
    <mergeCell ref="G1147:I1147"/>
    <mergeCell ref="J1147:M1147"/>
    <mergeCell ref="G1148:I1148"/>
    <mergeCell ref="J1148:M1148"/>
    <mergeCell ref="G1149:I1149"/>
    <mergeCell ref="J1149:M1149"/>
    <mergeCell ref="G1150:I1150"/>
    <mergeCell ref="J1150:M1150"/>
    <mergeCell ref="G1166:I1166"/>
    <mergeCell ref="J1166:M1166"/>
    <mergeCell ref="G1136:I1136"/>
    <mergeCell ref="J1136:M1136"/>
    <mergeCell ref="G1137:I1137"/>
    <mergeCell ref="J1137:M1137"/>
    <mergeCell ref="G1138:I1138"/>
    <mergeCell ref="J1138:M1138"/>
    <mergeCell ref="G1139:I1139"/>
    <mergeCell ref="J1139:M1139"/>
    <mergeCell ref="G1140:I1140"/>
    <mergeCell ref="J1140:M1140"/>
    <mergeCell ref="G1126:I1126"/>
    <mergeCell ref="J1126:M1126"/>
    <mergeCell ref="D1128:N1128"/>
    <mergeCell ref="G1133:I1133"/>
    <mergeCell ref="J1133:M1133"/>
    <mergeCell ref="G1134:I1134"/>
    <mergeCell ref="J1134:M1134"/>
    <mergeCell ref="G1135:I1135"/>
    <mergeCell ref="J1135:M1135"/>
    <mergeCell ref="G1121:I1121"/>
    <mergeCell ref="J1121:M1121"/>
    <mergeCell ref="G1122:I1122"/>
    <mergeCell ref="J1122:M1122"/>
    <mergeCell ref="G1123:I1123"/>
    <mergeCell ref="J1123:M1123"/>
    <mergeCell ref="G1124:I1124"/>
    <mergeCell ref="J1124:M1124"/>
    <mergeCell ref="G1125:I1125"/>
    <mergeCell ref="J1125:M1125"/>
    <mergeCell ref="G1111:I1111"/>
    <mergeCell ref="J1111:M1111"/>
    <mergeCell ref="G1112:I1112"/>
    <mergeCell ref="J1112:M1112"/>
    <mergeCell ref="D1114:N1114"/>
    <mergeCell ref="G1119:I1119"/>
    <mergeCell ref="J1119:M1119"/>
    <mergeCell ref="G1120:I1120"/>
    <mergeCell ref="J1120:M1120"/>
    <mergeCell ref="G1106:I1106"/>
    <mergeCell ref="J1106:M1106"/>
    <mergeCell ref="G1107:I1107"/>
    <mergeCell ref="J1107:M1107"/>
    <mergeCell ref="G1108:I1108"/>
    <mergeCell ref="J1108:M1108"/>
    <mergeCell ref="G1109:I1109"/>
    <mergeCell ref="J1109:M1109"/>
    <mergeCell ref="G1110:I1110"/>
    <mergeCell ref="J1110:M1110"/>
    <mergeCell ref="G1096:I1096"/>
    <mergeCell ref="J1096:M1096"/>
    <mergeCell ref="G1097:I1097"/>
    <mergeCell ref="J1097:M1097"/>
    <mergeCell ref="G1098:I1098"/>
    <mergeCell ref="J1098:M1098"/>
    <mergeCell ref="D1100:N1100"/>
    <mergeCell ref="G1105:I1105"/>
    <mergeCell ref="J1105:M1105"/>
    <mergeCell ref="G1091:I1091"/>
    <mergeCell ref="J1091:M1091"/>
    <mergeCell ref="G1092:I1092"/>
    <mergeCell ref="J1092:M1092"/>
    <mergeCell ref="G1093:I1093"/>
    <mergeCell ref="J1093:M1093"/>
    <mergeCell ref="G1094:I1094"/>
    <mergeCell ref="J1094:M1094"/>
    <mergeCell ref="G1095:I1095"/>
    <mergeCell ref="J1095:M1095"/>
    <mergeCell ref="G1081:I1081"/>
    <mergeCell ref="J1081:M1081"/>
    <mergeCell ref="G1082:I1082"/>
    <mergeCell ref="J1082:M1082"/>
    <mergeCell ref="G1083:I1083"/>
    <mergeCell ref="J1083:M1083"/>
    <mergeCell ref="G1084:I1084"/>
    <mergeCell ref="J1084:M1084"/>
    <mergeCell ref="D1086:N1086"/>
    <mergeCell ref="D1072:N1072"/>
    <mergeCell ref="G1077:I1077"/>
    <mergeCell ref="J1077:M1077"/>
    <mergeCell ref="G1078:I1078"/>
    <mergeCell ref="J1078:M1078"/>
    <mergeCell ref="G1079:I1079"/>
    <mergeCell ref="J1079:M1079"/>
    <mergeCell ref="G1080:I1080"/>
    <mergeCell ref="J1080:M1080"/>
    <mergeCell ref="G1066:I1066"/>
    <mergeCell ref="J1066:M1066"/>
    <mergeCell ref="G1067:I1067"/>
    <mergeCell ref="J1067:M1067"/>
    <mergeCell ref="G1068:I1068"/>
    <mergeCell ref="J1068:M1068"/>
    <mergeCell ref="G1069:I1069"/>
    <mergeCell ref="J1069:M1069"/>
    <mergeCell ref="G1070:I1070"/>
    <mergeCell ref="J1070:M1070"/>
    <mergeCell ref="G1056:I1056"/>
    <mergeCell ref="J1056:M1056"/>
    <mergeCell ref="D1058:N1058"/>
    <mergeCell ref="G1063:I1063"/>
    <mergeCell ref="J1063:M1063"/>
    <mergeCell ref="G1064:I1064"/>
    <mergeCell ref="J1064:M1064"/>
    <mergeCell ref="G1065:I1065"/>
    <mergeCell ref="J1065:M1065"/>
    <mergeCell ref="G1051:I1051"/>
    <mergeCell ref="J1051:M1051"/>
    <mergeCell ref="G1052:I1052"/>
    <mergeCell ref="J1052:M1052"/>
    <mergeCell ref="G1053:I1053"/>
    <mergeCell ref="J1053:M1053"/>
    <mergeCell ref="G1054:I1054"/>
    <mergeCell ref="J1054:M1054"/>
    <mergeCell ref="G1055:I1055"/>
    <mergeCell ref="J1055:M1055"/>
    <mergeCell ref="G1041:I1041"/>
    <mergeCell ref="J1041:M1041"/>
    <mergeCell ref="G1042:I1042"/>
    <mergeCell ref="J1042:M1042"/>
    <mergeCell ref="D1044:N1044"/>
    <mergeCell ref="G1049:I1049"/>
    <mergeCell ref="J1049:M1049"/>
    <mergeCell ref="G1050:I1050"/>
    <mergeCell ref="J1050:M1050"/>
    <mergeCell ref="G1036:I1036"/>
    <mergeCell ref="J1036:M1036"/>
    <mergeCell ref="G1037:I1037"/>
    <mergeCell ref="J1037:M1037"/>
    <mergeCell ref="G1038:I1038"/>
    <mergeCell ref="J1038:M1038"/>
    <mergeCell ref="G1039:I1039"/>
    <mergeCell ref="J1039:M1039"/>
    <mergeCell ref="G1040:I1040"/>
    <mergeCell ref="J1040:M1040"/>
    <mergeCell ref="G1027:I1027"/>
    <mergeCell ref="J1027:M1027"/>
    <mergeCell ref="G1028:I1028"/>
    <mergeCell ref="J1028:M1028"/>
    <mergeCell ref="D1030:N1030"/>
    <mergeCell ref="G1035:I1035"/>
    <mergeCell ref="J1035:M1035"/>
    <mergeCell ref="G1021:I1021"/>
    <mergeCell ref="J1021:M1021"/>
    <mergeCell ref="G1022:I1022"/>
    <mergeCell ref="J1022:M1022"/>
    <mergeCell ref="G1023:I1023"/>
    <mergeCell ref="J1023:M1023"/>
    <mergeCell ref="G1024:I1024"/>
    <mergeCell ref="J1024:M1024"/>
    <mergeCell ref="G1025:I1025"/>
    <mergeCell ref="J1025:M1025"/>
    <mergeCell ref="G1011:I1011"/>
    <mergeCell ref="J1011:M1011"/>
    <mergeCell ref="G1012:I1012"/>
    <mergeCell ref="J1012:M1012"/>
    <mergeCell ref="G1013:I1013"/>
    <mergeCell ref="J1013:M1013"/>
    <mergeCell ref="G1014:I1014"/>
    <mergeCell ref="J1014:M1014"/>
    <mergeCell ref="G1007:I1007"/>
    <mergeCell ref="J1007:M1007"/>
    <mergeCell ref="G1008:I1008"/>
    <mergeCell ref="J1008:M1008"/>
    <mergeCell ref="G1009:I1009"/>
    <mergeCell ref="J1009:M1009"/>
    <mergeCell ref="G1010:I1010"/>
    <mergeCell ref="J1010:M1010"/>
    <mergeCell ref="G1026:I1026"/>
    <mergeCell ref="J1026:M1026"/>
    <mergeCell ref="G996:I996"/>
    <mergeCell ref="J996:M996"/>
    <mergeCell ref="G997:I997"/>
    <mergeCell ref="J997:M997"/>
    <mergeCell ref="G998:I998"/>
    <mergeCell ref="J998:M998"/>
    <mergeCell ref="G999:I999"/>
    <mergeCell ref="J999:M999"/>
    <mergeCell ref="G1000:I1000"/>
    <mergeCell ref="J1000:M1000"/>
    <mergeCell ref="G986:I986"/>
    <mergeCell ref="J986:M986"/>
    <mergeCell ref="D988:N988"/>
    <mergeCell ref="G993:I993"/>
    <mergeCell ref="J993:M993"/>
    <mergeCell ref="G994:I994"/>
    <mergeCell ref="J994:M994"/>
    <mergeCell ref="G995:I995"/>
    <mergeCell ref="J995:M995"/>
    <mergeCell ref="G981:I981"/>
    <mergeCell ref="J981:M981"/>
    <mergeCell ref="G982:I982"/>
    <mergeCell ref="J982:M982"/>
    <mergeCell ref="G983:I983"/>
    <mergeCell ref="J983:M983"/>
    <mergeCell ref="G984:I984"/>
    <mergeCell ref="J984:M984"/>
    <mergeCell ref="G985:I985"/>
    <mergeCell ref="J985:M985"/>
    <mergeCell ref="G971:I971"/>
    <mergeCell ref="J971:M971"/>
    <mergeCell ref="G972:I972"/>
    <mergeCell ref="J972:M972"/>
    <mergeCell ref="D974:N974"/>
    <mergeCell ref="G979:I979"/>
    <mergeCell ref="J979:M979"/>
    <mergeCell ref="G980:I980"/>
    <mergeCell ref="J980:M980"/>
    <mergeCell ref="G966:I966"/>
    <mergeCell ref="J966:M966"/>
    <mergeCell ref="G967:I967"/>
    <mergeCell ref="J967:M967"/>
    <mergeCell ref="G968:I968"/>
    <mergeCell ref="J968:M968"/>
    <mergeCell ref="G969:I969"/>
    <mergeCell ref="J969:M969"/>
    <mergeCell ref="G970:I970"/>
    <mergeCell ref="J970:M970"/>
    <mergeCell ref="G956:I956"/>
    <mergeCell ref="J956:M956"/>
    <mergeCell ref="G957:I957"/>
    <mergeCell ref="J957:M957"/>
    <mergeCell ref="G958:I958"/>
    <mergeCell ref="J958:M958"/>
    <mergeCell ref="D960:N960"/>
    <mergeCell ref="G965:I965"/>
    <mergeCell ref="J965:M965"/>
    <mergeCell ref="G951:I951"/>
    <mergeCell ref="J951:M951"/>
    <mergeCell ref="G952:I952"/>
    <mergeCell ref="J952:M952"/>
    <mergeCell ref="G953:I953"/>
    <mergeCell ref="J953:M953"/>
    <mergeCell ref="G954:I954"/>
    <mergeCell ref="J954:M954"/>
    <mergeCell ref="G955:I955"/>
    <mergeCell ref="J955:M955"/>
    <mergeCell ref="G941:I941"/>
    <mergeCell ref="J941:M941"/>
    <mergeCell ref="G942:I942"/>
    <mergeCell ref="J942:M942"/>
    <mergeCell ref="G943:I943"/>
    <mergeCell ref="J943:M943"/>
    <mergeCell ref="G944:I944"/>
    <mergeCell ref="J944:M944"/>
    <mergeCell ref="D946:N946"/>
    <mergeCell ref="D932:N932"/>
    <mergeCell ref="G937:I937"/>
    <mergeCell ref="J937:M937"/>
    <mergeCell ref="G938:I938"/>
    <mergeCell ref="J938:M938"/>
    <mergeCell ref="G939:I939"/>
    <mergeCell ref="J939:M939"/>
    <mergeCell ref="G940:I940"/>
    <mergeCell ref="J940:M940"/>
    <mergeCell ref="G926:I926"/>
    <mergeCell ref="J926:M926"/>
    <mergeCell ref="G927:I927"/>
    <mergeCell ref="J927:M927"/>
    <mergeCell ref="G928:I928"/>
    <mergeCell ref="J928:M928"/>
    <mergeCell ref="G929:I929"/>
    <mergeCell ref="J929:M929"/>
    <mergeCell ref="G930:I930"/>
    <mergeCell ref="J930:M930"/>
    <mergeCell ref="G916:I916"/>
    <mergeCell ref="J916:M916"/>
    <mergeCell ref="D918:N918"/>
    <mergeCell ref="G923:I923"/>
    <mergeCell ref="J923:M923"/>
    <mergeCell ref="G924:I924"/>
    <mergeCell ref="J924:M924"/>
    <mergeCell ref="G925:I925"/>
    <mergeCell ref="J925:M925"/>
    <mergeCell ref="G911:I911"/>
    <mergeCell ref="J911:M911"/>
    <mergeCell ref="G912:I912"/>
    <mergeCell ref="J912:M912"/>
    <mergeCell ref="G913:I913"/>
    <mergeCell ref="J913:M913"/>
    <mergeCell ref="G914:I914"/>
    <mergeCell ref="J914:M914"/>
    <mergeCell ref="G915:I915"/>
    <mergeCell ref="J915:M915"/>
    <mergeCell ref="G901:I901"/>
    <mergeCell ref="J901:M901"/>
    <mergeCell ref="G902:I902"/>
    <mergeCell ref="J902:M902"/>
    <mergeCell ref="D904:N904"/>
    <mergeCell ref="G909:I909"/>
    <mergeCell ref="J909:M909"/>
    <mergeCell ref="G910:I910"/>
    <mergeCell ref="J910:M910"/>
    <mergeCell ref="G896:I896"/>
    <mergeCell ref="J896:M896"/>
    <mergeCell ref="G897:I897"/>
    <mergeCell ref="J897:M897"/>
    <mergeCell ref="G898:I898"/>
    <mergeCell ref="J898:M898"/>
    <mergeCell ref="G899:I899"/>
    <mergeCell ref="J899:M899"/>
    <mergeCell ref="G900:I900"/>
    <mergeCell ref="J900:M900"/>
    <mergeCell ref="G887:I887"/>
    <mergeCell ref="J887:M887"/>
    <mergeCell ref="G888:I888"/>
    <mergeCell ref="J888:M888"/>
    <mergeCell ref="D890:N890"/>
    <mergeCell ref="G895:I895"/>
    <mergeCell ref="J895:M895"/>
    <mergeCell ref="G881:I881"/>
    <mergeCell ref="J881:M881"/>
    <mergeCell ref="G882:I882"/>
    <mergeCell ref="J882:M882"/>
    <mergeCell ref="G883:I883"/>
    <mergeCell ref="J883:M883"/>
    <mergeCell ref="G884:I884"/>
    <mergeCell ref="J884:M884"/>
    <mergeCell ref="G885:I885"/>
    <mergeCell ref="J885:M885"/>
    <mergeCell ref="G872:I872"/>
    <mergeCell ref="J872:M872"/>
    <mergeCell ref="G873:I873"/>
    <mergeCell ref="J873:M873"/>
    <mergeCell ref="G874:I874"/>
    <mergeCell ref="J874:M874"/>
    <mergeCell ref="D876:N876"/>
    <mergeCell ref="G867:I867"/>
    <mergeCell ref="J867:M867"/>
    <mergeCell ref="G868:I868"/>
    <mergeCell ref="J868:M868"/>
    <mergeCell ref="G869:I869"/>
    <mergeCell ref="J869:M869"/>
    <mergeCell ref="G870:I870"/>
    <mergeCell ref="J870:M870"/>
    <mergeCell ref="G886:I886"/>
    <mergeCell ref="J886:M886"/>
    <mergeCell ref="G858:I858"/>
    <mergeCell ref="J858:M858"/>
    <mergeCell ref="G859:I859"/>
    <mergeCell ref="J859:M859"/>
    <mergeCell ref="G860:I860"/>
    <mergeCell ref="J860:M860"/>
    <mergeCell ref="G846:I846"/>
    <mergeCell ref="J846:M846"/>
    <mergeCell ref="D848:N848"/>
    <mergeCell ref="G853:I853"/>
    <mergeCell ref="J853:M853"/>
    <mergeCell ref="G854:I854"/>
    <mergeCell ref="J854:M854"/>
    <mergeCell ref="G855:I855"/>
    <mergeCell ref="J855:M855"/>
    <mergeCell ref="G871:I871"/>
    <mergeCell ref="J871:M871"/>
    <mergeCell ref="G844:I844"/>
    <mergeCell ref="J844:M844"/>
    <mergeCell ref="G845:I845"/>
    <mergeCell ref="J845:M845"/>
    <mergeCell ref="G831:I831"/>
    <mergeCell ref="J831:M831"/>
    <mergeCell ref="G832:I832"/>
    <mergeCell ref="J832:M832"/>
    <mergeCell ref="D834:N834"/>
    <mergeCell ref="G839:I839"/>
    <mergeCell ref="J839:M839"/>
    <mergeCell ref="G840:I840"/>
    <mergeCell ref="J840:M840"/>
    <mergeCell ref="G856:I856"/>
    <mergeCell ref="J856:M856"/>
    <mergeCell ref="G857:I857"/>
    <mergeCell ref="J857:M857"/>
    <mergeCell ref="G842:I842"/>
    <mergeCell ref="J842:M842"/>
    <mergeCell ref="G843:I843"/>
    <mergeCell ref="J843:M843"/>
    <mergeCell ref="G841:I841"/>
    <mergeCell ref="J841:M841"/>
    <mergeCell ref="G826:I826"/>
    <mergeCell ref="J826:M826"/>
    <mergeCell ref="G827:I827"/>
    <mergeCell ref="J827:M827"/>
    <mergeCell ref="G828:I828"/>
    <mergeCell ref="J828:M828"/>
    <mergeCell ref="G829:I829"/>
    <mergeCell ref="J829:M829"/>
    <mergeCell ref="G830:I830"/>
    <mergeCell ref="J830:M830"/>
    <mergeCell ref="G816:I816"/>
    <mergeCell ref="J816:M816"/>
    <mergeCell ref="G817:I817"/>
    <mergeCell ref="J817:M817"/>
    <mergeCell ref="G818:I818"/>
    <mergeCell ref="G729:I729"/>
    <mergeCell ref="J729:M729"/>
    <mergeCell ref="G730:I730"/>
    <mergeCell ref="J730:M730"/>
    <mergeCell ref="D806:N806"/>
    <mergeCell ref="G811:I811"/>
    <mergeCell ref="J811:M811"/>
    <mergeCell ref="G812:I812"/>
    <mergeCell ref="J812:M812"/>
    <mergeCell ref="G813:I813"/>
    <mergeCell ref="J813:M813"/>
    <mergeCell ref="G814:I814"/>
    <mergeCell ref="J814:M814"/>
    <mergeCell ref="D778:N778"/>
    <mergeCell ref="G783:I783"/>
    <mergeCell ref="G776:I776"/>
    <mergeCell ref="J776:M776"/>
    <mergeCell ref="J818:M818"/>
    <mergeCell ref="D820:N820"/>
    <mergeCell ref="G825:I825"/>
    <mergeCell ref="J825:M825"/>
    <mergeCell ref="J783:M783"/>
    <mergeCell ref="G784:I784"/>
    <mergeCell ref="J784:M784"/>
    <mergeCell ref="G785:I785"/>
    <mergeCell ref="J785:M785"/>
    <mergeCell ref="G786:I786"/>
    <mergeCell ref="J786:M786"/>
    <mergeCell ref="J797:M797"/>
    <mergeCell ref="G798:I798"/>
    <mergeCell ref="J798:M798"/>
    <mergeCell ref="G787:I787"/>
    <mergeCell ref="J787:M787"/>
    <mergeCell ref="G727:I727"/>
    <mergeCell ref="J727:M727"/>
    <mergeCell ref="G728:I728"/>
    <mergeCell ref="J728:M728"/>
    <mergeCell ref="G732:I732"/>
    <mergeCell ref="J732:M732"/>
    <mergeCell ref="G733:I733"/>
    <mergeCell ref="J733:M733"/>
    <mergeCell ref="G734:I734"/>
    <mergeCell ref="J734:M734"/>
    <mergeCell ref="D736:N736"/>
    <mergeCell ref="G731:I731"/>
    <mergeCell ref="J731:M731"/>
    <mergeCell ref="G775:I775"/>
    <mergeCell ref="J775:M775"/>
    <mergeCell ref="G815:I815"/>
    <mergeCell ref="G615:I615"/>
    <mergeCell ref="D638:N638"/>
    <mergeCell ref="G699:I699"/>
    <mergeCell ref="J699:M699"/>
    <mergeCell ref="G700:I700"/>
    <mergeCell ref="J700:M700"/>
    <mergeCell ref="G701:I701"/>
    <mergeCell ref="J701:M701"/>
    <mergeCell ref="G702:I702"/>
    <mergeCell ref="J702:M702"/>
    <mergeCell ref="G703:I703"/>
    <mergeCell ref="J703:M703"/>
    <mergeCell ref="G677:I677"/>
    <mergeCell ref="J677:M677"/>
    <mergeCell ref="G678:I678"/>
    <mergeCell ref="J678:M678"/>
    <mergeCell ref="D680:N680"/>
    <mergeCell ref="J688:M688"/>
    <mergeCell ref="G689:I689"/>
    <mergeCell ref="J689:M689"/>
    <mergeCell ref="G690:I690"/>
    <mergeCell ref="G685:I685"/>
    <mergeCell ref="J685:M685"/>
    <mergeCell ref="G686:I686"/>
    <mergeCell ref="J686:M686"/>
    <mergeCell ref="D694:N694"/>
    <mergeCell ref="G687:I687"/>
    <mergeCell ref="J687:M687"/>
    <mergeCell ref="G688:I688"/>
    <mergeCell ref="D666:N666"/>
    <mergeCell ref="G659:I659"/>
    <mergeCell ref="J659:M659"/>
    <mergeCell ref="G605:I605"/>
    <mergeCell ref="J605:M605"/>
    <mergeCell ref="G606:I606"/>
    <mergeCell ref="J606:M606"/>
    <mergeCell ref="G607:I607"/>
    <mergeCell ref="J607:M607"/>
    <mergeCell ref="G608:I608"/>
    <mergeCell ref="J608:M608"/>
    <mergeCell ref="D610:N610"/>
    <mergeCell ref="G593:I593"/>
    <mergeCell ref="J593:M593"/>
    <mergeCell ref="G594:I594"/>
    <mergeCell ref="J592:M592"/>
    <mergeCell ref="G658:I658"/>
    <mergeCell ref="J658:M658"/>
    <mergeCell ref="G632:I632"/>
    <mergeCell ref="J632:M632"/>
    <mergeCell ref="G633:I633"/>
    <mergeCell ref="J633:M633"/>
    <mergeCell ref="G634:I634"/>
    <mergeCell ref="J634:M634"/>
    <mergeCell ref="G635:I635"/>
    <mergeCell ref="J635:M635"/>
    <mergeCell ref="G636:I636"/>
    <mergeCell ref="J636:M636"/>
    <mergeCell ref="G643:I643"/>
    <mergeCell ref="J643:M643"/>
    <mergeCell ref="G644:I644"/>
    <mergeCell ref="J644:M644"/>
    <mergeCell ref="G645:I645"/>
    <mergeCell ref="J645:M645"/>
    <mergeCell ref="G646:I646"/>
    <mergeCell ref="G546:I546"/>
    <mergeCell ref="J546:M546"/>
    <mergeCell ref="G547:I547"/>
    <mergeCell ref="J547:M547"/>
    <mergeCell ref="G548:I548"/>
    <mergeCell ref="J548:M548"/>
    <mergeCell ref="G549:I549"/>
    <mergeCell ref="J549:M549"/>
    <mergeCell ref="G621:I621"/>
    <mergeCell ref="J621:M621"/>
    <mergeCell ref="G622:I622"/>
    <mergeCell ref="J622:M622"/>
    <mergeCell ref="G573:I573"/>
    <mergeCell ref="J573:M573"/>
    <mergeCell ref="G574:I574"/>
    <mergeCell ref="J574:M574"/>
    <mergeCell ref="J594:M594"/>
    <mergeCell ref="D596:N596"/>
    <mergeCell ref="G601:I601"/>
    <mergeCell ref="J601:M601"/>
    <mergeCell ref="G602:I602"/>
    <mergeCell ref="J602:M602"/>
    <mergeCell ref="G603:I603"/>
    <mergeCell ref="J603:M603"/>
    <mergeCell ref="G591:I591"/>
    <mergeCell ref="J591:M591"/>
    <mergeCell ref="G592:I592"/>
    <mergeCell ref="D582:N582"/>
    <mergeCell ref="G587:I587"/>
    <mergeCell ref="J587:M587"/>
    <mergeCell ref="G588:I588"/>
    <mergeCell ref="J588:M588"/>
    <mergeCell ref="G452:I452"/>
    <mergeCell ref="J452:M452"/>
    <mergeCell ref="G447:I447"/>
    <mergeCell ref="G532:I532"/>
    <mergeCell ref="J532:M532"/>
    <mergeCell ref="G504:I504"/>
    <mergeCell ref="J504:M504"/>
    <mergeCell ref="G505:I505"/>
    <mergeCell ref="J505:M505"/>
    <mergeCell ref="G506:I506"/>
    <mergeCell ref="J506:M506"/>
    <mergeCell ref="G507:I507"/>
    <mergeCell ref="J507:M507"/>
    <mergeCell ref="G508:I508"/>
    <mergeCell ref="J508:M508"/>
    <mergeCell ref="G509:I509"/>
    <mergeCell ref="J509:M509"/>
    <mergeCell ref="G510:I510"/>
    <mergeCell ref="J510:M510"/>
    <mergeCell ref="D512:N512"/>
    <mergeCell ref="J523:M523"/>
    <mergeCell ref="G524:I524"/>
    <mergeCell ref="J524:M524"/>
    <mergeCell ref="D526:N526"/>
    <mergeCell ref="G531:I531"/>
    <mergeCell ref="J531:M531"/>
    <mergeCell ref="G521:I521"/>
    <mergeCell ref="J521:M521"/>
    <mergeCell ref="G522:I522"/>
    <mergeCell ref="J522:M522"/>
    <mergeCell ref="G523:I523"/>
    <mergeCell ref="G518:I518"/>
    <mergeCell ref="J422:M422"/>
    <mergeCell ref="G423:I423"/>
    <mergeCell ref="J423:M423"/>
    <mergeCell ref="G424:I424"/>
    <mergeCell ref="J424:M424"/>
    <mergeCell ref="G425:I425"/>
    <mergeCell ref="G465:I465"/>
    <mergeCell ref="J465:M465"/>
    <mergeCell ref="G466:I466"/>
    <mergeCell ref="J466:M466"/>
    <mergeCell ref="G467:I467"/>
    <mergeCell ref="J467:M467"/>
    <mergeCell ref="G468:I468"/>
    <mergeCell ref="J468:M468"/>
    <mergeCell ref="D470:N470"/>
    <mergeCell ref="G475:I475"/>
    <mergeCell ref="J475:M475"/>
    <mergeCell ref="G464:I464"/>
    <mergeCell ref="J464:M464"/>
    <mergeCell ref="G448:I448"/>
    <mergeCell ref="G453:I453"/>
    <mergeCell ref="J453:M453"/>
    <mergeCell ref="G437:I437"/>
    <mergeCell ref="J437:M437"/>
    <mergeCell ref="G438:I438"/>
    <mergeCell ref="J438:M438"/>
    <mergeCell ref="G439:I439"/>
    <mergeCell ref="J439:M439"/>
    <mergeCell ref="G440:I440"/>
    <mergeCell ref="J450:M450"/>
    <mergeCell ref="G451:I451"/>
    <mergeCell ref="J451:M451"/>
    <mergeCell ref="J328:M328"/>
    <mergeCell ref="D330:N330"/>
    <mergeCell ref="J342:M342"/>
    <mergeCell ref="D288:N288"/>
    <mergeCell ref="G293:I293"/>
    <mergeCell ref="J293:M293"/>
    <mergeCell ref="J380:M380"/>
    <mergeCell ref="G354:I354"/>
    <mergeCell ref="J354:M354"/>
    <mergeCell ref="G355:I355"/>
    <mergeCell ref="J355:M355"/>
    <mergeCell ref="G356:I356"/>
    <mergeCell ref="J356:M356"/>
    <mergeCell ref="D358:N358"/>
    <mergeCell ref="G463:I463"/>
    <mergeCell ref="J463:M463"/>
    <mergeCell ref="G426:I426"/>
    <mergeCell ref="J426:M426"/>
    <mergeCell ref="D428:N428"/>
    <mergeCell ref="G433:I433"/>
    <mergeCell ref="J433:M433"/>
    <mergeCell ref="G434:I434"/>
    <mergeCell ref="J434:M434"/>
    <mergeCell ref="G435:I435"/>
    <mergeCell ref="J435:M435"/>
    <mergeCell ref="G436:I436"/>
    <mergeCell ref="J436:M436"/>
    <mergeCell ref="G420:I420"/>
    <mergeCell ref="J420:M420"/>
    <mergeCell ref="G421:I421"/>
    <mergeCell ref="J421:M421"/>
    <mergeCell ref="G422:I422"/>
    <mergeCell ref="G223:I223"/>
    <mergeCell ref="J223:M223"/>
    <mergeCell ref="G224:I224"/>
    <mergeCell ref="J284:M284"/>
    <mergeCell ref="G237:I237"/>
    <mergeCell ref="J237:M237"/>
    <mergeCell ref="G238:I238"/>
    <mergeCell ref="J238:M238"/>
    <mergeCell ref="G337:I337"/>
    <mergeCell ref="J337:M337"/>
    <mergeCell ref="G338:I338"/>
    <mergeCell ref="J338:M338"/>
    <mergeCell ref="G339:I339"/>
    <mergeCell ref="J339:M339"/>
    <mergeCell ref="G340:I340"/>
    <mergeCell ref="J340:M340"/>
    <mergeCell ref="G341:I341"/>
    <mergeCell ref="J341:M341"/>
    <mergeCell ref="G309:I309"/>
    <mergeCell ref="J309:M309"/>
    <mergeCell ref="G310:I310"/>
    <mergeCell ref="J310:M310"/>
    <mergeCell ref="J321:M321"/>
    <mergeCell ref="G322:I322"/>
    <mergeCell ref="J322:M322"/>
    <mergeCell ref="G323:I323"/>
    <mergeCell ref="J323:M323"/>
    <mergeCell ref="G324:I324"/>
    <mergeCell ref="J324:M324"/>
    <mergeCell ref="G335:I335"/>
    <mergeCell ref="J335:M335"/>
    <mergeCell ref="G328:I328"/>
    <mergeCell ref="G113:I113"/>
    <mergeCell ref="J113:M113"/>
    <mergeCell ref="J129:M129"/>
    <mergeCell ref="G173:I173"/>
    <mergeCell ref="J173:M173"/>
    <mergeCell ref="J209:M209"/>
    <mergeCell ref="G210:I210"/>
    <mergeCell ref="J210:M210"/>
    <mergeCell ref="G211:I211"/>
    <mergeCell ref="J211:M211"/>
    <mergeCell ref="G212:I212"/>
    <mergeCell ref="J212:M212"/>
    <mergeCell ref="G239:I239"/>
    <mergeCell ref="J239:M239"/>
    <mergeCell ref="J202:M202"/>
    <mergeCell ref="G186:I186"/>
    <mergeCell ref="J186:M186"/>
    <mergeCell ref="G187:I187"/>
    <mergeCell ref="J187:M187"/>
    <mergeCell ref="G188:I188"/>
    <mergeCell ref="J188:M188"/>
    <mergeCell ref="D190:N190"/>
    <mergeCell ref="G183:I183"/>
    <mergeCell ref="J183:M183"/>
    <mergeCell ref="G184:I184"/>
    <mergeCell ref="J184:M184"/>
    <mergeCell ref="G174:I174"/>
    <mergeCell ref="G214:I214"/>
    <mergeCell ref="J214:M214"/>
    <mergeCell ref="G216:I216"/>
    <mergeCell ref="J216:M216"/>
    <mergeCell ref="D218:N218"/>
    <mergeCell ref="G131:I131"/>
    <mergeCell ref="J131:M131"/>
    <mergeCell ref="G132:I132"/>
    <mergeCell ref="J132:M132"/>
    <mergeCell ref="G114:I114"/>
    <mergeCell ref="J114:M114"/>
    <mergeCell ref="G115:I115"/>
    <mergeCell ref="J115:M115"/>
    <mergeCell ref="G116:I116"/>
    <mergeCell ref="J116:M116"/>
    <mergeCell ref="G117:I117"/>
    <mergeCell ref="J117:M117"/>
    <mergeCell ref="G118:I118"/>
    <mergeCell ref="J118:M118"/>
    <mergeCell ref="D120:N120"/>
    <mergeCell ref="G125:I125"/>
    <mergeCell ref="J125:M125"/>
    <mergeCell ref="G126:I126"/>
    <mergeCell ref="J126:M126"/>
    <mergeCell ref="J815:M815"/>
    <mergeCell ref="G799:I799"/>
    <mergeCell ref="J799:M799"/>
    <mergeCell ref="G800:I800"/>
    <mergeCell ref="J800:M800"/>
    <mergeCell ref="G801:I801"/>
    <mergeCell ref="J801:M801"/>
    <mergeCell ref="G802:I802"/>
    <mergeCell ref="J802:M802"/>
    <mergeCell ref="G803:I803"/>
    <mergeCell ref="J803:M803"/>
    <mergeCell ref="G804:I804"/>
    <mergeCell ref="J804:M804"/>
    <mergeCell ref="G788:I788"/>
    <mergeCell ref="J788:M788"/>
    <mergeCell ref="G789:I789"/>
    <mergeCell ref="J789:M789"/>
    <mergeCell ref="G790:I790"/>
    <mergeCell ref="J790:M790"/>
    <mergeCell ref="D792:N792"/>
    <mergeCell ref="G797:I797"/>
    <mergeCell ref="G760:I760"/>
    <mergeCell ref="J760:M760"/>
    <mergeCell ref="G761:I761"/>
    <mergeCell ref="J761:M761"/>
    <mergeCell ref="G762:I762"/>
    <mergeCell ref="J762:M762"/>
    <mergeCell ref="D764:N764"/>
    <mergeCell ref="G769:I769"/>
    <mergeCell ref="J769:M769"/>
    <mergeCell ref="G770:I770"/>
    <mergeCell ref="J770:M770"/>
    <mergeCell ref="G755:I755"/>
    <mergeCell ref="J755:M755"/>
    <mergeCell ref="G756:I756"/>
    <mergeCell ref="J756:M756"/>
    <mergeCell ref="G757:I757"/>
    <mergeCell ref="J757:M757"/>
    <mergeCell ref="G758:I758"/>
    <mergeCell ref="J758:M758"/>
    <mergeCell ref="G759:I759"/>
    <mergeCell ref="J759:M759"/>
    <mergeCell ref="G771:I771"/>
    <mergeCell ref="J771:M771"/>
    <mergeCell ref="G772:I772"/>
    <mergeCell ref="J772:M772"/>
    <mergeCell ref="G773:I773"/>
    <mergeCell ref="J773:M773"/>
    <mergeCell ref="G774:I774"/>
    <mergeCell ref="J774:M774"/>
    <mergeCell ref="G746:I746"/>
    <mergeCell ref="J746:M746"/>
    <mergeCell ref="G747:I747"/>
    <mergeCell ref="J747:M747"/>
    <mergeCell ref="G748:I748"/>
    <mergeCell ref="J748:M748"/>
    <mergeCell ref="G713:I713"/>
    <mergeCell ref="J713:M713"/>
    <mergeCell ref="G714:I714"/>
    <mergeCell ref="J714:M714"/>
    <mergeCell ref="G715:I715"/>
    <mergeCell ref="J715:M715"/>
    <mergeCell ref="G716:I716"/>
    <mergeCell ref="J716:M716"/>
    <mergeCell ref="G717:I717"/>
    <mergeCell ref="J717:M717"/>
    <mergeCell ref="G718:I718"/>
    <mergeCell ref="J718:M718"/>
    <mergeCell ref="G741:I741"/>
    <mergeCell ref="J741:M741"/>
    <mergeCell ref="G742:I742"/>
    <mergeCell ref="J742:M742"/>
    <mergeCell ref="G743:I743"/>
    <mergeCell ref="J743:M743"/>
    <mergeCell ref="G744:I744"/>
    <mergeCell ref="J744:M744"/>
    <mergeCell ref="G745:I745"/>
    <mergeCell ref="J745:M745"/>
    <mergeCell ref="G719:I719"/>
    <mergeCell ref="J719:M719"/>
    <mergeCell ref="G720:I720"/>
    <mergeCell ref="J720:M720"/>
    <mergeCell ref="G704:I704"/>
    <mergeCell ref="J704:M704"/>
    <mergeCell ref="G705:I705"/>
    <mergeCell ref="J705:M705"/>
    <mergeCell ref="G706:I706"/>
    <mergeCell ref="J706:M706"/>
    <mergeCell ref="D708:N708"/>
    <mergeCell ref="G671:I671"/>
    <mergeCell ref="J671:M671"/>
    <mergeCell ref="G672:I672"/>
    <mergeCell ref="J672:M672"/>
    <mergeCell ref="G673:I673"/>
    <mergeCell ref="J673:M673"/>
    <mergeCell ref="G674:I674"/>
    <mergeCell ref="J674:M674"/>
    <mergeCell ref="G675:I675"/>
    <mergeCell ref="J675:M675"/>
    <mergeCell ref="G676:I676"/>
    <mergeCell ref="J676:M676"/>
    <mergeCell ref="J692:M692"/>
    <mergeCell ref="J690:M690"/>
    <mergeCell ref="G691:I691"/>
    <mergeCell ref="J691:M691"/>
    <mergeCell ref="G692:I692"/>
    <mergeCell ref="J660:M660"/>
    <mergeCell ref="G661:I661"/>
    <mergeCell ref="J661:M661"/>
    <mergeCell ref="G662:I662"/>
    <mergeCell ref="J662:M662"/>
    <mergeCell ref="G663:I663"/>
    <mergeCell ref="J663:M663"/>
    <mergeCell ref="G664:I664"/>
    <mergeCell ref="J664:M664"/>
    <mergeCell ref="G649:I649"/>
    <mergeCell ref="J649:M649"/>
    <mergeCell ref="G650:I650"/>
    <mergeCell ref="J650:M650"/>
    <mergeCell ref="D652:N652"/>
    <mergeCell ref="G657:I657"/>
    <mergeCell ref="J657:M657"/>
    <mergeCell ref="G631:I631"/>
    <mergeCell ref="J631:M631"/>
    <mergeCell ref="J646:M646"/>
    <mergeCell ref="G647:I647"/>
    <mergeCell ref="J647:M647"/>
    <mergeCell ref="G648:I648"/>
    <mergeCell ref="J648:M648"/>
    <mergeCell ref="G660:I660"/>
    <mergeCell ref="J615:M615"/>
    <mergeCell ref="G616:I616"/>
    <mergeCell ref="J616:M616"/>
    <mergeCell ref="G617:I617"/>
    <mergeCell ref="J617:M617"/>
    <mergeCell ref="G618:I618"/>
    <mergeCell ref="J618:M618"/>
    <mergeCell ref="G619:I619"/>
    <mergeCell ref="J619:M619"/>
    <mergeCell ref="G620:I620"/>
    <mergeCell ref="J620:M620"/>
    <mergeCell ref="G630:I630"/>
    <mergeCell ref="J630:M630"/>
    <mergeCell ref="D624:N624"/>
    <mergeCell ref="G629:I629"/>
    <mergeCell ref="J629:M629"/>
    <mergeCell ref="G576:I576"/>
    <mergeCell ref="J576:M576"/>
    <mergeCell ref="G577:I577"/>
    <mergeCell ref="J577:M577"/>
    <mergeCell ref="G578:I578"/>
    <mergeCell ref="J578:M578"/>
    <mergeCell ref="G579:I579"/>
    <mergeCell ref="J579:M579"/>
    <mergeCell ref="G580:I580"/>
    <mergeCell ref="J580:M580"/>
    <mergeCell ref="G589:I589"/>
    <mergeCell ref="J589:M589"/>
    <mergeCell ref="G590:I590"/>
    <mergeCell ref="J590:M590"/>
    <mergeCell ref="G604:I604"/>
    <mergeCell ref="J604:M604"/>
    <mergeCell ref="J494:M494"/>
    <mergeCell ref="G495:I495"/>
    <mergeCell ref="G575:I575"/>
    <mergeCell ref="J575:M575"/>
    <mergeCell ref="D554:N554"/>
    <mergeCell ref="G559:I559"/>
    <mergeCell ref="J559:M559"/>
    <mergeCell ref="G560:I560"/>
    <mergeCell ref="J560:M560"/>
    <mergeCell ref="G561:I561"/>
    <mergeCell ref="J561:M561"/>
    <mergeCell ref="G562:I562"/>
    <mergeCell ref="J562:M562"/>
    <mergeCell ref="G563:I563"/>
    <mergeCell ref="J563:M563"/>
    <mergeCell ref="G564:I564"/>
    <mergeCell ref="G550:I550"/>
    <mergeCell ref="J550:M550"/>
    <mergeCell ref="G551:I551"/>
    <mergeCell ref="J551:M551"/>
    <mergeCell ref="G552:I552"/>
    <mergeCell ref="J552:M552"/>
    <mergeCell ref="J564:M564"/>
    <mergeCell ref="G565:I565"/>
    <mergeCell ref="J565:M565"/>
    <mergeCell ref="G566:I566"/>
    <mergeCell ref="J566:M566"/>
    <mergeCell ref="D568:N568"/>
    <mergeCell ref="G519:I519"/>
    <mergeCell ref="J519:M519"/>
    <mergeCell ref="G545:I545"/>
    <mergeCell ref="J545:M545"/>
    <mergeCell ref="G537:I537"/>
    <mergeCell ref="J537:M537"/>
    <mergeCell ref="G538:I538"/>
    <mergeCell ref="J538:M538"/>
    <mergeCell ref="G533:I533"/>
    <mergeCell ref="J533:M533"/>
    <mergeCell ref="G534:I534"/>
    <mergeCell ref="J534:M534"/>
    <mergeCell ref="G535:I535"/>
    <mergeCell ref="J535:M535"/>
    <mergeCell ref="G536:I536"/>
    <mergeCell ref="J536:M536"/>
    <mergeCell ref="G517:I517"/>
    <mergeCell ref="G520:I520"/>
    <mergeCell ref="J520:M520"/>
    <mergeCell ref="G503:I503"/>
    <mergeCell ref="J503:M503"/>
    <mergeCell ref="J517:M517"/>
    <mergeCell ref="J518:M518"/>
    <mergeCell ref="J495:M495"/>
    <mergeCell ref="G496:I496"/>
    <mergeCell ref="J496:M496"/>
    <mergeCell ref="J425:M425"/>
    <mergeCell ref="J448:M448"/>
    <mergeCell ref="G449:I449"/>
    <mergeCell ref="J449:M449"/>
    <mergeCell ref="G450:I450"/>
    <mergeCell ref="G480:I480"/>
    <mergeCell ref="J480:M480"/>
    <mergeCell ref="G482:I482"/>
    <mergeCell ref="J482:M482"/>
    <mergeCell ref="D484:N484"/>
    <mergeCell ref="G489:I489"/>
    <mergeCell ref="J489:M489"/>
    <mergeCell ref="G462:I462"/>
    <mergeCell ref="J462:M462"/>
    <mergeCell ref="J461:M461"/>
    <mergeCell ref="J440:M440"/>
    <mergeCell ref="D442:N442"/>
    <mergeCell ref="J447:M447"/>
    <mergeCell ref="G481:I481"/>
    <mergeCell ref="J481:M481"/>
    <mergeCell ref="G490:I490"/>
    <mergeCell ref="J490:M490"/>
    <mergeCell ref="G491:I491"/>
    <mergeCell ref="J491:M491"/>
    <mergeCell ref="G492:I492"/>
    <mergeCell ref="J492:M492"/>
    <mergeCell ref="G493:I493"/>
    <mergeCell ref="J493:M493"/>
    <mergeCell ref="G494:I494"/>
    <mergeCell ref="G476:I476"/>
    <mergeCell ref="J476:M476"/>
    <mergeCell ref="G477:I477"/>
    <mergeCell ref="G397:I397"/>
    <mergeCell ref="J397:M397"/>
    <mergeCell ref="G381:I381"/>
    <mergeCell ref="G394:I394"/>
    <mergeCell ref="J381:M381"/>
    <mergeCell ref="G382:I382"/>
    <mergeCell ref="J477:M477"/>
    <mergeCell ref="G478:I478"/>
    <mergeCell ref="J478:M478"/>
    <mergeCell ref="G479:I479"/>
    <mergeCell ref="J479:M479"/>
    <mergeCell ref="G419:I419"/>
    <mergeCell ref="J419:M419"/>
    <mergeCell ref="G398:I398"/>
    <mergeCell ref="J398:M398"/>
    <mergeCell ref="D400:N400"/>
    <mergeCell ref="G405:I405"/>
    <mergeCell ref="J405:M405"/>
    <mergeCell ref="G406:I406"/>
    <mergeCell ref="J406:M406"/>
    <mergeCell ref="G407:I407"/>
    <mergeCell ref="J407:M407"/>
    <mergeCell ref="G408:I408"/>
    <mergeCell ref="J408:M408"/>
    <mergeCell ref="G454:I454"/>
    <mergeCell ref="J454:M454"/>
    <mergeCell ref="D456:N456"/>
    <mergeCell ref="G461:I461"/>
    <mergeCell ref="G409:I409"/>
    <mergeCell ref="J409:M409"/>
    <mergeCell ref="G410:I410"/>
    <mergeCell ref="J410:M410"/>
    <mergeCell ref="G411:I411"/>
    <mergeCell ref="J411:M411"/>
    <mergeCell ref="G412:I412"/>
    <mergeCell ref="J412:M412"/>
    <mergeCell ref="J394:M394"/>
    <mergeCell ref="G395:I395"/>
    <mergeCell ref="J395:M395"/>
    <mergeCell ref="G369:I369"/>
    <mergeCell ref="J369:M369"/>
    <mergeCell ref="G370:I370"/>
    <mergeCell ref="J370:M370"/>
    <mergeCell ref="D372:N372"/>
    <mergeCell ref="G377:I377"/>
    <mergeCell ref="J377:M377"/>
    <mergeCell ref="G378:I378"/>
    <mergeCell ref="J378:M378"/>
    <mergeCell ref="G379:I379"/>
    <mergeCell ref="J379:M379"/>
    <mergeCell ref="G380:I380"/>
    <mergeCell ref="G396:I396"/>
    <mergeCell ref="G392:I392"/>
    <mergeCell ref="J392:M392"/>
    <mergeCell ref="G393:I393"/>
    <mergeCell ref="J393:M393"/>
    <mergeCell ref="J384:M384"/>
    <mergeCell ref="D386:N386"/>
    <mergeCell ref="J396:M396"/>
    <mergeCell ref="D260:N260"/>
    <mergeCell ref="G265:I265"/>
    <mergeCell ref="J265:M265"/>
    <mergeCell ref="G391:I391"/>
    <mergeCell ref="J391:M391"/>
    <mergeCell ref="G350:I350"/>
    <mergeCell ref="J350:M350"/>
    <mergeCell ref="G351:I351"/>
    <mergeCell ref="J351:M351"/>
    <mergeCell ref="G352:I352"/>
    <mergeCell ref="J352:M352"/>
    <mergeCell ref="G349:I349"/>
    <mergeCell ref="J349:M349"/>
    <mergeCell ref="G294:I294"/>
    <mergeCell ref="J294:M294"/>
    <mergeCell ref="G295:I295"/>
    <mergeCell ref="J295:M295"/>
    <mergeCell ref="G296:I296"/>
    <mergeCell ref="J296:M296"/>
    <mergeCell ref="G353:I353"/>
    <mergeCell ref="J353:M353"/>
    <mergeCell ref="G327:I327"/>
    <mergeCell ref="J327:M327"/>
    <mergeCell ref="G268:I268"/>
    <mergeCell ref="J268:M268"/>
    <mergeCell ref="G266:I266"/>
    <mergeCell ref="J266:M266"/>
    <mergeCell ref="G336:I336"/>
    <mergeCell ref="J336:M336"/>
    <mergeCell ref="G342:I342"/>
    <mergeCell ref="G363:I363"/>
    <mergeCell ref="G284:I284"/>
    <mergeCell ref="J363:M363"/>
    <mergeCell ref="G364:I364"/>
    <mergeCell ref="J364:M364"/>
    <mergeCell ref="G365:I365"/>
    <mergeCell ref="J365:M365"/>
    <mergeCell ref="G366:I366"/>
    <mergeCell ref="J366:M366"/>
    <mergeCell ref="G367:I367"/>
    <mergeCell ref="J367:M367"/>
    <mergeCell ref="G368:I368"/>
    <mergeCell ref="J368:M368"/>
    <mergeCell ref="J382:M382"/>
    <mergeCell ref="G383:I383"/>
    <mergeCell ref="J383:M383"/>
    <mergeCell ref="G384:I384"/>
    <mergeCell ref="G297:I297"/>
    <mergeCell ref="J297:M297"/>
    <mergeCell ref="G298:I298"/>
    <mergeCell ref="J298:M298"/>
    <mergeCell ref="G299:I299"/>
    <mergeCell ref="J299:M299"/>
    <mergeCell ref="G325:I325"/>
    <mergeCell ref="J325:M325"/>
    <mergeCell ref="G326:I326"/>
    <mergeCell ref="J326:M326"/>
    <mergeCell ref="G314:I314"/>
    <mergeCell ref="J314:M314"/>
    <mergeCell ref="D316:N316"/>
    <mergeCell ref="G300:I300"/>
    <mergeCell ref="J300:M300"/>
    <mergeCell ref="D302:N302"/>
    <mergeCell ref="G321:I321"/>
    <mergeCell ref="J254:M254"/>
    <mergeCell ref="G285:I285"/>
    <mergeCell ref="J285:M285"/>
    <mergeCell ref="G286:I286"/>
    <mergeCell ref="J286:M286"/>
    <mergeCell ref="G280:I280"/>
    <mergeCell ref="J280:M280"/>
    <mergeCell ref="J195:M195"/>
    <mergeCell ref="G196:I196"/>
    <mergeCell ref="J196:M196"/>
    <mergeCell ref="G215:I215"/>
    <mergeCell ref="J215:M215"/>
    <mergeCell ref="D204:N204"/>
    <mergeCell ref="G209:I209"/>
    <mergeCell ref="G267:I267"/>
    <mergeCell ref="J267:M267"/>
    <mergeCell ref="G242:I242"/>
    <mergeCell ref="J242:M242"/>
    <mergeCell ref="G243:I243"/>
    <mergeCell ref="J243:M243"/>
    <mergeCell ref="G244:I244"/>
    <mergeCell ref="J244:M244"/>
    <mergeCell ref="D246:N246"/>
    <mergeCell ref="G251:I251"/>
    <mergeCell ref="J251:M251"/>
    <mergeCell ref="G252:I252"/>
    <mergeCell ref="J252:M252"/>
    <mergeCell ref="G270:I270"/>
    <mergeCell ref="J270:M270"/>
    <mergeCell ref="G271:I271"/>
    <mergeCell ref="J271:M271"/>
    <mergeCell ref="J279:M279"/>
    <mergeCell ref="G307:I307"/>
    <mergeCell ref="J307:M307"/>
    <mergeCell ref="G308:I308"/>
    <mergeCell ref="J308:M308"/>
    <mergeCell ref="G311:I311"/>
    <mergeCell ref="J311:M311"/>
    <mergeCell ref="G312:I312"/>
    <mergeCell ref="J312:M312"/>
    <mergeCell ref="G313:I313"/>
    <mergeCell ref="J313:M313"/>
    <mergeCell ref="G241:I241"/>
    <mergeCell ref="J241:M241"/>
    <mergeCell ref="G240:I240"/>
    <mergeCell ref="J240:M240"/>
    <mergeCell ref="J224:M224"/>
    <mergeCell ref="G269:I269"/>
    <mergeCell ref="J269:M269"/>
    <mergeCell ref="G255:I255"/>
    <mergeCell ref="J255:M255"/>
    <mergeCell ref="G281:I281"/>
    <mergeCell ref="J281:M281"/>
    <mergeCell ref="G282:I282"/>
    <mergeCell ref="J282:M282"/>
    <mergeCell ref="G283:I283"/>
    <mergeCell ref="J283:M283"/>
    <mergeCell ref="G272:I272"/>
    <mergeCell ref="J272:M272"/>
    <mergeCell ref="D274:N274"/>
    <mergeCell ref="G279:I279"/>
    <mergeCell ref="G253:I253"/>
    <mergeCell ref="J253:M253"/>
    <mergeCell ref="G254:I254"/>
    <mergeCell ref="G158:I158"/>
    <mergeCell ref="J158:M158"/>
    <mergeCell ref="G159:I159"/>
    <mergeCell ref="J159:M159"/>
    <mergeCell ref="G160:I160"/>
    <mergeCell ref="J160:M160"/>
    <mergeCell ref="D162:N162"/>
    <mergeCell ref="G256:I256"/>
    <mergeCell ref="J256:M256"/>
    <mergeCell ref="G257:I257"/>
    <mergeCell ref="J257:M257"/>
    <mergeCell ref="G258:I258"/>
    <mergeCell ref="J258:M258"/>
    <mergeCell ref="G185:I185"/>
    <mergeCell ref="J185:M185"/>
    <mergeCell ref="G181:I181"/>
    <mergeCell ref="J181:M181"/>
    <mergeCell ref="G182:I182"/>
    <mergeCell ref="J182:M182"/>
    <mergeCell ref="G225:I225"/>
    <mergeCell ref="J225:M225"/>
    <mergeCell ref="G226:I226"/>
    <mergeCell ref="J226:M226"/>
    <mergeCell ref="G227:I227"/>
    <mergeCell ref="J227:M227"/>
    <mergeCell ref="G228:I228"/>
    <mergeCell ref="J228:M228"/>
    <mergeCell ref="G229:I229"/>
    <mergeCell ref="J229:M229"/>
    <mergeCell ref="G230:I230"/>
    <mergeCell ref="J230:M230"/>
    <mergeCell ref="G195:I195"/>
    <mergeCell ref="J143:M143"/>
    <mergeCell ref="G144:I144"/>
    <mergeCell ref="J170:M170"/>
    <mergeCell ref="G213:I213"/>
    <mergeCell ref="J144:M144"/>
    <mergeCell ref="G145:I145"/>
    <mergeCell ref="J145:M145"/>
    <mergeCell ref="G146:I146"/>
    <mergeCell ref="J146:M146"/>
    <mergeCell ref="G167:I167"/>
    <mergeCell ref="J213:M213"/>
    <mergeCell ref="G200:I200"/>
    <mergeCell ref="J200:M200"/>
    <mergeCell ref="G201:I201"/>
    <mergeCell ref="J201:M201"/>
    <mergeCell ref="G202:I202"/>
    <mergeCell ref="G199:I199"/>
    <mergeCell ref="J199:M199"/>
    <mergeCell ref="G171:I171"/>
    <mergeCell ref="J171:M171"/>
    <mergeCell ref="G172:I172"/>
    <mergeCell ref="J172:M172"/>
    <mergeCell ref="G153:I153"/>
    <mergeCell ref="J153:M153"/>
    <mergeCell ref="G154:I154"/>
    <mergeCell ref="J154:M154"/>
    <mergeCell ref="G155:I155"/>
    <mergeCell ref="J155:M155"/>
    <mergeCell ref="G156:I156"/>
    <mergeCell ref="J156:M156"/>
    <mergeCell ref="G157:I157"/>
    <mergeCell ref="J157:M157"/>
    <mergeCell ref="G112:I112"/>
    <mergeCell ref="J112:M112"/>
    <mergeCell ref="G197:I197"/>
    <mergeCell ref="J197:M197"/>
    <mergeCell ref="G198:I198"/>
    <mergeCell ref="G127:I127"/>
    <mergeCell ref="J127:M127"/>
    <mergeCell ref="J198:M198"/>
    <mergeCell ref="J167:M167"/>
    <mergeCell ref="G168:I168"/>
    <mergeCell ref="J168:M168"/>
    <mergeCell ref="G169:I169"/>
    <mergeCell ref="J169:M169"/>
    <mergeCell ref="G170:I170"/>
    <mergeCell ref="J174:M174"/>
    <mergeCell ref="D176:N176"/>
    <mergeCell ref="G128:I128"/>
    <mergeCell ref="J128:M128"/>
    <mergeCell ref="G129:I129"/>
    <mergeCell ref="G130:I130"/>
    <mergeCell ref="J130:M130"/>
    <mergeCell ref="D134:N134"/>
    <mergeCell ref="G139:I139"/>
    <mergeCell ref="J139:M139"/>
    <mergeCell ref="G140:I140"/>
    <mergeCell ref="J140:M140"/>
    <mergeCell ref="D148:N148"/>
    <mergeCell ref="G141:I141"/>
    <mergeCell ref="J141:M141"/>
    <mergeCell ref="G142:I142"/>
    <mergeCell ref="J142:M142"/>
    <mergeCell ref="G143:I143"/>
    <mergeCell ref="G87:I87"/>
    <mergeCell ref="J87:M87"/>
    <mergeCell ref="G88:I88"/>
    <mergeCell ref="J88:M88"/>
    <mergeCell ref="G89:I89"/>
    <mergeCell ref="J89:M89"/>
    <mergeCell ref="G90:I90"/>
    <mergeCell ref="J90:M90"/>
    <mergeCell ref="G103:I103"/>
    <mergeCell ref="J103:M103"/>
    <mergeCell ref="G104:I104"/>
    <mergeCell ref="J104:M104"/>
    <mergeCell ref="D106:N106"/>
    <mergeCell ref="G111:I111"/>
    <mergeCell ref="J111:M111"/>
    <mergeCell ref="G97:I97"/>
    <mergeCell ref="J97:M97"/>
    <mergeCell ref="G98:I98"/>
    <mergeCell ref="J98:M98"/>
    <mergeCell ref="G99:I99"/>
    <mergeCell ref="J99:M99"/>
    <mergeCell ref="G100:I100"/>
    <mergeCell ref="J100:M100"/>
    <mergeCell ref="G101:I101"/>
    <mergeCell ref="J101:M101"/>
    <mergeCell ref="G102:I102"/>
    <mergeCell ref="J102:M102"/>
    <mergeCell ref="D92:N92"/>
    <mergeCell ref="G73:I73"/>
    <mergeCell ref="J73:M73"/>
    <mergeCell ref="G59:I59"/>
    <mergeCell ref="J59:M59"/>
    <mergeCell ref="G60:I60"/>
    <mergeCell ref="J60:M60"/>
    <mergeCell ref="G61:I61"/>
    <mergeCell ref="J61:M61"/>
    <mergeCell ref="G62:I62"/>
    <mergeCell ref="J62:M62"/>
    <mergeCell ref="D64:N64"/>
    <mergeCell ref="G86:I86"/>
    <mergeCell ref="J86:M86"/>
    <mergeCell ref="G75:I75"/>
    <mergeCell ref="J75:M75"/>
    <mergeCell ref="G76:I76"/>
    <mergeCell ref="J76:M76"/>
    <mergeCell ref="D78:N78"/>
    <mergeCell ref="G83:I83"/>
    <mergeCell ref="J83:M83"/>
    <mergeCell ref="G84:I84"/>
    <mergeCell ref="J84:M84"/>
    <mergeCell ref="G85:I85"/>
    <mergeCell ref="J85:M85"/>
    <mergeCell ref="G69:I69"/>
    <mergeCell ref="J69:M69"/>
    <mergeCell ref="G70:I70"/>
    <mergeCell ref="J70:M70"/>
    <mergeCell ref="J55:M55"/>
    <mergeCell ref="G56:I56"/>
    <mergeCell ref="J56:M56"/>
    <mergeCell ref="G57:I57"/>
    <mergeCell ref="J57:M57"/>
    <mergeCell ref="G58:I58"/>
    <mergeCell ref="J58:M58"/>
    <mergeCell ref="G71:I71"/>
    <mergeCell ref="J71:M71"/>
    <mergeCell ref="G72:I72"/>
    <mergeCell ref="J72:M72"/>
    <mergeCell ref="B26:B30"/>
    <mergeCell ref="Y26:Y30"/>
    <mergeCell ref="D16:N16"/>
    <mergeCell ref="D20:M20"/>
    <mergeCell ref="D22:N22"/>
    <mergeCell ref="G26:M26"/>
    <mergeCell ref="G27:M27"/>
    <mergeCell ref="G28:M28"/>
    <mergeCell ref="G30:M30"/>
    <mergeCell ref="G29:M29"/>
    <mergeCell ref="G48:I48"/>
    <mergeCell ref="J48:M48"/>
    <mergeCell ref="D50:N50"/>
    <mergeCell ref="G55:I55"/>
    <mergeCell ref="D3:M3"/>
    <mergeCell ref="H6:L6"/>
    <mergeCell ref="H8:I8"/>
    <mergeCell ref="D14:N14"/>
    <mergeCell ref="D15:N15"/>
    <mergeCell ref="G47:I47"/>
    <mergeCell ref="J47:M47"/>
    <mergeCell ref="G44:I44"/>
    <mergeCell ref="J44:M44"/>
    <mergeCell ref="G45:I45"/>
    <mergeCell ref="J45:M45"/>
    <mergeCell ref="G46:I46"/>
    <mergeCell ref="J46:M46"/>
    <mergeCell ref="G41:I41"/>
    <mergeCell ref="J41:M41"/>
    <mergeCell ref="G42:I42"/>
    <mergeCell ref="J42:M42"/>
    <mergeCell ref="G43:I43"/>
    <mergeCell ref="J43:M43"/>
    <mergeCell ref="D36:N36"/>
    <mergeCell ref="AA2:AK2"/>
    <mergeCell ref="D2:N2"/>
    <mergeCell ref="AD33:AJ33"/>
    <mergeCell ref="G33:M33"/>
    <mergeCell ref="AD32:AJ32"/>
    <mergeCell ref="G32:M32"/>
    <mergeCell ref="AD31:AJ31"/>
    <mergeCell ref="G31:M31"/>
    <mergeCell ref="D1422:N1422"/>
    <mergeCell ref="D1296:N1296"/>
    <mergeCell ref="D1282:N1282"/>
    <mergeCell ref="D1156:N1156"/>
    <mergeCell ref="D1142:N1142"/>
    <mergeCell ref="D1016:N1016"/>
    <mergeCell ref="D1002:N1002"/>
    <mergeCell ref="D862:N862"/>
    <mergeCell ref="D750:N750"/>
    <mergeCell ref="D722:N722"/>
    <mergeCell ref="D540:N540"/>
    <mergeCell ref="D498:N498"/>
    <mergeCell ref="D414:N414"/>
    <mergeCell ref="D344:N344"/>
    <mergeCell ref="D232:N232"/>
    <mergeCell ref="J74:M74"/>
    <mergeCell ref="G74:I74"/>
    <mergeCell ref="AA50:AK50"/>
    <mergeCell ref="AG48:AJ48"/>
    <mergeCell ref="AD48:AF48"/>
    <mergeCell ref="AG47:AJ47"/>
    <mergeCell ref="AD47:AF47"/>
    <mergeCell ref="AG46:AJ46"/>
    <mergeCell ref="AD46:AF46"/>
  </mergeCells>
  <dataValidations count="3">
    <dataValidation type="list" showInputMessage="1" showErrorMessage="1" sqref="F38 AC38">
      <formula1>$O$3:$O$8</formula1>
    </dataValidation>
    <dataValidation type="list" showInputMessage="1" showErrorMessage="1" sqref="F66 F52 F1424 F1410 F1396 F1382 F1368 F1354 F1340 F1326 F1312 F1298 F1284 F1270 F1256 F1242 F1228 F1214 F1200 F1186 F1172 F1158 F1144 F1130 F1116 F1102 F1088 F1074 F1060 F1046 F1032 F1018 F1004 F990 F976 F962 F948 F934 F920 F906 F892 F878 F864 F850 F836 F822 F808 F794 F780 F766 F752 F738 F724 F710 F696 F682 F668 F654 F640 F626 F612 F598 F584 F570 F556 F542 F528 F514 F500 F486 F472 F458 F444 F430 F416 F402 F388 F374 F360 F346 F332 F318 F304 F290 F276 F262 F248 F234 F220 F206 F192 F178 F164 F150 F136 F122 F108 F94 F80 AC66 AC52 AC1424 AC1410 AC1396 AC1382 AC1368 AC1354 AC1340 AC1326 AC1312 AC1298 AC1284 AC1270 AC1256 AC1242 AC1228 AC1214 AC1200 AC1186 AC1172 AC1158 AC1144 AC1130 AC1116 AC1102 AC1088 AC1074 AC1060 AC1046 AC1032 AC1018 AC1004 AC990 AC976 AC962 AC948 AC934 AC920 AC906 AC892 AC878 AC864 AC850 AC836 AC822 AC808 AC794 AC780 AC766 AC752 AC738 AC724 AC710 AC696 AC682 AC668 AC654 AC640 AC626 AC612 AC598 AC584 AC570 AC556 AC542 AC528 AC514 AC500 AC486 AC472 AC458 AC444 AC430 AC416 AC402 AC388 AC374 AC360 AC346 AC332 AC318 AC304 AC290 AC276 AC262 AC248 AC234 AC220 AC206 AC192 AC178 AC164 AC150 AC136 AC122 AC108 AC94 AC80">
      <formula1>O$3:O$8</formula1>
    </dataValidation>
    <dataValidation showInputMessage="1" showErrorMessage="1" sqref="K37:K38 AH37:AH38 K51:K52 K65:K66 K79:K80 K93:K94 K107:K108 K121:K122 K135:K136 K149:K150 K163:K164 K177:K178 K191:K192 K205:K206 K219:K220 K233:K234 K247:K248 K261:K262 K275:K276 K289:K290 K303:K304 K317:K318 K331:K332 K345:K346 K359:K360 K373:K374 K387:K388 K401:K402 K415:K416 K429:K430 K443:K444 K457:K458 K471:K472 K485:K486 K499:K500 K513:K514 K527:K528 K541:K542 K555:K556 K569:K570 K583:K584 K597:K598 K611:K612 K625:K626 K639:K640 K653:K654 K667:K668 K681:K682 K695:K696 K709:K710 K723:K724 K737:K738 K751:K752 K765:K766 K779:K780 K793:K794 K807:K808 K821:K822 K835:K836 K849:K850 K863:K864 K877:K878 K891:K892 K905:K906 K919:K920 K933:K934 K947:K948 K961:K962 K975:K976 K989:K990 K1003:K1004 K1017:K1018 K1031:K1032 K1045:K1046 K1059:K1060 K1073:K1074 K1087:K1088 K1101:K1102 K1115:K1116 K1129:K1130 K1143:K1144 K1157:K1158 K1171:K1172 K1185:K1186 K1199:K1200 K1213:K1214 K1227:K1228 K1241:K1242 K1255:K1256 K1269:K1270 K1283:K1284 K1297:K1298 K1311:K1312 K1325:K1326 K1339:K1340 K1353:K1354 K1367:K1368 K1381:K1382 K1395:K1396 K1409:K1410 K1423:K1424 AH1423:AH1424 AH1409:AH1410 AH1395:AH1396 AH1381:AH1382 AH1367:AH1368 AH1353:AH1354 AH1339:AH1340 AH1325:AH1326 AH1311:AH1312 AH1297:AH1298 AH1283:AH1284 AH1269:AH1270 AH1255:AH1256 AH1241:AH1242 AH1227:AH1228 AH1213:AH1214 AH1199:AH1200 AH1185:AH1186 AH1171:AH1172 AH1157:AH1158 AH1143:AH1144 AH1129:AH1130 AH1115:AH1116 AH1101:AH1102 AH1087:AH1088 AH1073:AH1074 AH1059:AH1060 AH1045:AH1046 AH1031:AH1032 AH1017:AH1018 AH1003:AH1004 AH989:AH990 AH975:AH976 AH961:AH962 AH947:AH948 AH933:AH934 AH919:AH920 AH905:AH906 AH891:AH892 AH877:AH878 AH863:AH864 AH849:AH850 AH835:AH836 AH821:AH822 AH807:AH808 AH793:AH794 AH779:AH780 AH765:AH766 AH751:AH752 AH737:AH738 AH723:AH724 AH709:AH710 AH695:AH696 AH681:AH682 AH667:AH668 AH653:AH654 AH639:AH640 AH625:AH626 AH611:AH612 AH597:AH598 AH583:AH584 AH569:AH570 AH555:AH556 AH541:AH542 AH527:AH528 AH513:AH514 AH499:AH500 AH485:AH486 AH471:AH472 AH457:AH458 AH443:AH444 AH429:AH430 AH415:AH416 AH401:AH402 AH387:AH388 AH373:AH374 AH359:AH360 AH345:AH346 AH331:AH332 AH317:AH318 AH303:AH304 AH289:AH290 AH275:AH276 AH261:AH262 AH247:AH248 AH233:AH234 AH219:AH220 AH205:AH206 AH191:AH192 AH177:AH178 AH163:AH164 AH149:AH150 AH135:AH136 AH121:AH122 AH107:AH108 AH93:AH94 AH79:AH80 AH65:AH66 AH51:AH52"/>
  </dataValidations>
  <pageMargins left="0.7" right="0.7" top="0.75" bottom="0.75" header="0.3" footer="0.3"/>
  <pageSetup scale="59" orientation="portrait" r:id="rId1"/>
  <headerFooter>
    <oddFooter>&amp;LVersion: 1/1/2014&amp;CTab: &amp;A&amp;RPrint Date: &amp;D</oddFooter>
  </headerFooter>
  <rowBreaks count="40" manualBreakCount="40">
    <brk id="63" min="3" max="13" man="1"/>
    <brk id="63" min="26" max="36" man="1"/>
    <brk id="133" min="3" max="13" man="1"/>
    <brk id="133" min="26" max="36" man="1"/>
    <brk id="203" min="3" max="13" man="1"/>
    <brk id="203" min="26" max="36" man="1"/>
    <brk id="273" min="3" max="13" man="1"/>
    <brk id="273" min="26" max="36" man="1"/>
    <brk id="343" min="3" max="13" man="1"/>
    <brk id="343" min="26" max="36" man="1"/>
    <brk id="413" min="3" max="13" man="1"/>
    <brk id="413" min="26" max="36" man="1"/>
    <brk id="483" min="3" max="13" man="1"/>
    <brk id="483" min="26" max="36" man="1"/>
    <brk id="553" min="3" max="13" man="1"/>
    <brk id="553" min="26" max="36" man="1"/>
    <brk id="623" min="3" max="13" man="1"/>
    <brk id="623" min="26" max="36" man="1"/>
    <brk id="693" min="3" max="13" man="1"/>
    <brk id="693" min="26" max="36" man="1"/>
    <brk id="763" min="3" max="13" man="1"/>
    <brk id="763" min="26" max="36" man="1"/>
    <brk id="833" min="3" max="13" man="1"/>
    <brk id="833" min="26" max="36" man="1"/>
    <brk id="903" min="3" max="13" man="1"/>
    <brk id="903" min="26" max="36" man="1"/>
    <brk id="973" min="3" max="13" man="1"/>
    <brk id="973" min="26" max="36" man="1"/>
    <brk id="1043" min="3" max="13" man="1"/>
    <brk id="1043" min="26" max="36" man="1"/>
    <brk id="1113" min="3" max="13" man="1"/>
    <brk id="1113" min="26" max="36" man="1"/>
    <brk id="1183" min="3" max="13" man="1"/>
    <brk id="1183" min="26" max="36" man="1"/>
    <brk id="1253" min="3" max="13" man="1"/>
    <brk id="1253" min="26" max="36" man="1"/>
    <brk id="1323" min="3" max="13" man="1"/>
    <brk id="1323" min="26" max="36" man="1"/>
    <brk id="1393" min="3" max="13" man="1"/>
    <brk id="1393" min="26" max="36"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1:AF594"/>
  <sheetViews>
    <sheetView showGridLines="0" view="pageBreakPreview" zoomScaleNormal="100" zoomScaleSheetLayoutView="100" workbookViewId="0">
      <selection activeCell="J38" sqref="J38"/>
    </sheetView>
  </sheetViews>
  <sheetFormatPr defaultRowHeight="16.5" x14ac:dyDescent="0.3"/>
  <cols>
    <col min="1" max="1" width="3.85546875" style="36" customWidth="1"/>
    <col min="2" max="2" width="9.140625" style="133" hidden="1" customWidth="1"/>
    <col min="3" max="3" width="11.5703125" style="36" customWidth="1"/>
    <col min="4" max="12" width="12.28515625" style="36" customWidth="1"/>
    <col min="13" max="13" width="12" style="36" customWidth="1"/>
    <col min="14" max="16" width="9.140625" style="118" hidden="1" customWidth="1"/>
    <col min="17" max="17" width="1.7109375" style="53" customWidth="1"/>
    <col min="18" max="18" width="9.140625" style="133" hidden="1" customWidth="1"/>
    <col min="19" max="19" width="11.5703125" style="36" customWidth="1"/>
    <col min="20" max="28" width="12.28515625" style="36" customWidth="1"/>
    <col min="29" max="29" width="12" style="36" customWidth="1"/>
    <col min="30" max="32" width="9.140625" style="118" hidden="1" customWidth="1"/>
    <col min="33" max="16384" width="9.140625" style="36"/>
  </cols>
  <sheetData>
    <row r="1" spans="2:32" s="27" customFormat="1" x14ac:dyDescent="0.3">
      <c r="B1" s="106"/>
      <c r="C1" s="26"/>
      <c r="D1" s="26"/>
      <c r="E1" s="26"/>
      <c r="F1" s="26"/>
      <c r="G1" s="26"/>
      <c r="H1" s="26"/>
      <c r="I1" s="26"/>
      <c r="J1" s="26"/>
      <c r="K1" s="26"/>
      <c r="L1" s="26"/>
      <c r="N1" s="107"/>
      <c r="O1" s="107"/>
      <c r="P1" s="107"/>
      <c r="Q1" s="158"/>
      <c r="R1" s="106"/>
      <c r="S1" s="26"/>
      <c r="T1" s="26"/>
      <c r="U1" s="26"/>
      <c r="V1" s="26"/>
      <c r="W1" s="26"/>
      <c r="X1" s="26"/>
      <c r="Y1" s="26"/>
      <c r="Z1" s="26"/>
      <c r="AA1" s="26"/>
      <c r="AB1" s="26"/>
      <c r="AD1" s="107"/>
      <c r="AE1" s="107"/>
      <c r="AF1" s="107"/>
    </row>
    <row r="2" spans="2:32" s="27" customFormat="1" x14ac:dyDescent="0.3">
      <c r="B2" s="106"/>
      <c r="C2" s="678" t="s">
        <v>452</v>
      </c>
      <c r="D2" s="678"/>
      <c r="E2" s="678"/>
      <c r="F2" s="678"/>
      <c r="G2" s="678"/>
      <c r="H2" s="678"/>
      <c r="I2" s="678"/>
      <c r="J2" s="678"/>
      <c r="K2" s="678"/>
      <c r="L2" s="678"/>
      <c r="M2" s="678"/>
      <c r="N2" s="107"/>
      <c r="O2" s="107"/>
      <c r="P2" s="107"/>
      <c r="Q2" s="158"/>
      <c r="R2" s="106"/>
      <c r="S2" s="678" t="s">
        <v>452</v>
      </c>
      <c r="T2" s="678"/>
      <c r="U2" s="678"/>
      <c r="V2" s="678"/>
      <c r="W2" s="678"/>
      <c r="X2" s="678"/>
      <c r="Y2" s="678"/>
      <c r="Z2" s="678"/>
      <c r="AA2" s="678"/>
      <c r="AB2" s="678"/>
      <c r="AC2" s="678"/>
      <c r="AD2" s="107"/>
      <c r="AE2" s="107"/>
      <c r="AF2" s="107"/>
    </row>
    <row r="3" spans="2:32" s="27" customFormat="1" ht="17.25" thickBot="1" x14ac:dyDescent="0.35">
      <c r="B3" s="106"/>
      <c r="C3" s="653" t="s">
        <v>249</v>
      </c>
      <c r="D3" s="653"/>
      <c r="E3" s="653"/>
      <c r="F3" s="653"/>
      <c r="G3" s="653"/>
      <c r="H3" s="653"/>
      <c r="I3" s="653"/>
      <c r="J3" s="653"/>
      <c r="K3" s="653"/>
      <c r="L3" s="653"/>
      <c r="M3" s="653"/>
      <c r="N3" s="107"/>
      <c r="O3" s="107"/>
      <c r="P3" s="107"/>
      <c r="Q3" s="158"/>
      <c r="R3" s="106"/>
      <c r="S3" s="653" t="s">
        <v>249</v>
      </c>
      <c r="T3" s="653"/>
      <c r="U3" s="653"/>
      <c r="V3" s="653"/>
      <c r="W3" s="653"/>
      <c r="X3" s="653"/>
      <c r="Y3" s="653"/>
      <c r="Z3" s="653"/>
      <c r="AA3" s="653"/>
      <c r="AB3" s="653"/>
      <c r="AC3" s="653"/>
      <c r="AD3" s="107"/>
      <c r="AE3" s="107"/>
      <c r="AF3" s="107"/>
    </row>
    <row r="4" spans="2:32" s="27" customFormat="1" x14ac:dyDescent="0.3">
      <c r="B4" s="106"/>
      <c r="C4" s="28"/>
      <c r="D4" s="28"/>
      <c r="E4" s="28"/>
      <c r="F4" s="28"/>
      <c r="G4" s="28"/>
      <c r="H4" s="28"/>
      <c r="I4" s="28"/>
      <c r="J4" s="28"/>
      <c r="K4" s="28"/>
      <c r="L4" s="28"/>
      <c r="N4" s="107"/>
      <c r="O4" s="107"/>
      <c r="P4" s="107"/>
      <c r="Q4" s="158"/>
      <c r="R4" s="106"/>
      <c r="S4" s="28"/>
      <c r="T4" s="28"/>
      <c r="U4" s="28"/>
      <c r="V4" s="28"/>
      <c r="W4" s="28"/>
      <c r="X4" s="28"/>
      <c r="Y4" s="28"/>
      <c r="Z4" s="28"/>
      <c r="AA4" s="28"/>
      <c r="AB4" s="28"/>
      <c r="AD4" s="107"/>
      <c r="AE4" s="107"/>
      <c r="AF4" s="107"/>
    </row>
    <row r="5" spans="2:32" s="27" customFormat="1" x14ac:dyDescent="0.3">
      <c r="B5" s="106"/>
      <c r="C5" s="28"/>
      <c r="D5" s="26"/>
      <c r="E5" s="26"/>
      <c r="F5" s="29" t="s">
        <v>0</v>
      </c>
      <c r="G5" s="125" t="str">
        <f>IF(Summary!E5="","",Summary!E5)</f>
        <v/>
      </c>
      <c r="H5" s="30"/>
      <c r="I5" s="30"/>
      <c r="J5" s="30"/>
      <c r="K5" s="30"/>
      <c r="L5" s="28"/>
      <c r="N5" s="107"/>
      <c r="O5" s="107"/>
      <c r="P5" s="107"/>
      <c r="Q5" s="158"/>
      <c r="R5" s="106"/>
      <c r="S5" s="28"/>
      <c r="T5" s="26"/>
      <c r="U5" s="26"/>
      <c r="V5" s="29" t="s">
        <v>0</v>
      </c>
      <c r="W5" s="125" t="str">
        <f>IF(Summary!S5="","",Summary!S5)</f>
        <v/>
      </c>
      <c r="X5" s="30"/>
      <c r="Y5" s="30"/>
      <c r="Z5" s="30"/>
      <c r="AA5" s="30"/>
      <c r="AB5" s="28"/>
      <c r="AD5" s="107"/>
      <c r="AE5" s="107"/>
      <c r="AF5" s="107"/>
    </row>
    <row r="6" spans="2:32" s="27" customFormat="1" x14ac:dyDescent="0.3">
      <c r="B6" s="106"/>
      <c r="C6" s="26"/>
      <c r="D6" s="26"/>
      <c r="E6" s="26"/>
      <c r="F6" s="29" t="s">
        <v>1</v>
      </c>
      <c r="G6" s="672" t="str">
        <f>IF(Summary!E6="","",Summary!E6)</f>
        <v/>
      </c>
      <c r="H6" s="673"/>
      <c r="I6" s="673"/>
      <c r="J6" s="673"/>
      <c r="K6" s="674"/>
      <c r="L6" s="26"/>
      <c r="N6" s="111"/>
      <c r="O6" s="107"/>
      <c r="P6" s="112"/>
      <c r="Q6" s="158"/>
      <c r="R6" s="106"/>
      <c r="S6" s="26"/>
      <c r="T6" s="26"/>
      <c r="U6" s="26"/>
      <c r="V6" s="29" t="s">
        <v>1</v>
      </c>
      <c r="W6" s="672" t="str">
        <f>IF(Summary!S6="","",Summary!S6)</f>
        <v/>
      </c>
      <c r="X6" s="673"/>
      <c r="Y6" s="673"/>
      <c r="Z6" s="673"/>
      <c r="AA6" s="674"/>
      <c r="AB6" s="26"/>
      <c r="AD6" s="111"/>
      <c r="AE6" s="107"/>
      <c r="AF6" s="112"/>
    </row>
    <row r="7" spans="2:32" s="27" customFormat="1" x14ac:dyDescent="0.3">
      <c r="B7" s="106"/>
      <c r="C7" s="26"/>
      <c r="D7" s="26"/>
      <c r="E7" s="26"/>
      <c r="F7" s="29"/>
      <c r="G7" s="350"/>
      <c r="H7" s="350"/>
      <c r="I7" s="30"/>
      <c r="J7" s="30"/>
      <c r="K7" s="30"/>
      <c r="L7" s="26"/>
      <c r="N7" s="116"/>
      <c r="O7" s="107"/>
      <c r="P7" s="118"/>
      <c r="Q7" s="158"/>
      <c r="R7" s="106"/>
      <c r="S7" s="26"/>
      <c r="T7" s="26"/>
      <c r="U7" s="26"/>
      <c r="V7" s="29"/>
      <c r="W7" s="350"/>
      <c r="X7" s="350"/>
      <c r="Y7" s="30"/>
      <c r="Z7" s="30"/>
      <c r="AA7" s="30"/>
      <c r="AB7" s="26"/>
      <c r="AD7" s="116"/>
      <c r="AE7" s="107"/>
      <c r="AF7" s="118"/>
    </row>
    <row r="8" spans="2:32" s="27" customFormat="1" x14ac:dyDescent="0.3">
      <c r="B8" s="106"/>
      <c r="C8" s="26"/>
      <c r="D8" s="26"/>
      <c r="E8" s="26"/>
      <c r="F8" s="29" t="s">
        <v>244</v>
      </c>
      <c r="G8" s="675" t="str">
        <f>IF(Summary!E8="","",Summary!E8)</f>
        <v/>
      </c>
      <c r="H8" s="676"/>
      <c r="I8" s="30"/>
      <c r="J8" s="30"/>
      <c r="K8" s="30"/>
      <c r="L8" s="26"/>
      <c r="N8" s="118"/>
      <c r="O8" s="107"/>
      <c r="P8" s="128"/>
      <c r="Q8" s="158"/>
      <c r="R8" s="106"/>
      <c r="S8" s="26"/>
      <c r="T8" s="26"/>
      <c r="U8" s="26"/>
      <c r="V8" s="29" t="s">
        <v>244</v>
      </c>
      <c r="W8" s="675" t="str">
        <f>IF(Summary!S8="","",Summary!S8)</f>
        <v/>
      </c>
      <c r="X8" s="676"/>
      <c r="Y8" s="30"/>
      <c r="Z8" s="30"/>
      <c r="AA8" s="30"/>
      <c r="AB8" s="26"/>
      <c r="AD8" s="118"/>
      <c r="AE8" s="107"/>
      <c r="AF8" s="128"/>
    </row>
    <row r="9" spans="2:32" s="27" customFormat="1" x14ac:dyDescent="0.3">
      <c r="B9" s="106"/>
      <c r="C9" s="26"/>
      <c r="D9" s="26"/>
      <c r="E9" s="26"/>
      <c r="F9" s="29"/>
      <c r="G9" s="147"/>
      <c r="H9" s="147"/>
      <c r="I9" s="30"/>
      <c r="J9" s="30"/>
      <c r="K9" s="30"/>
      <c r="L9" s="26"/>
      <c r="N9" s="118"/>
      <c r="O9" s="107"/>
      <c r="P9" s="128"/>
      <c r="Q9" s="158"/>
      <c r="R9" s="106"/>
      <c r="S9" s="26"/>
      <c r="T9" s="26"/>
      <c r="U9" s="26"/>
      <c r="V9" s="29"/>
      <c r="W9" s="147"/>
      <c r="X9" s="147"/>
      <c r="Y9" s="30"/>
      <c r="Z9" s="30"/>
      <c r="AA9" s="30"/>
      <c r="AB9" s="26"/>
      <c r="AD9" s="118"/>
      <c r="AE9" s="107"/>
      <c r="AF9" s="128"/>
    </row>
    <row r="10" spans="2:32" s="27" customFormat="1" x14ac:dyDescent="0.3">
      <c r="B10" s="106"/>
      <c r="C10" s="26"/>
      <c r="D10" s="26"/>
      <c r="E10" s="26"/>
      <c r="F10" s="29" t="s">
        <v>241</v>
      </c>
      <c r="G10" s="126">
        <f>SUM(F22:F23)</f>
        <v>0</v>
      </c>
      <c r="H10" s="147"/>
      <c r="I10" s="30"/>
      <c r="J10" s="30"/>
      <c r="K10" s="30"/>
      <c r="L10" s="26"/>
      <c r="N10" s="118"/>
      <c r="O10" s="107"/>
      <c r="P10" s="128"/>
      <c r="Q10" s="158"/>
      <c r="R10" s="106"/>
      <c r="S10" s="26"/>
      <c r="T10" s="26"/>
      <c r="U10" s="26"/>
      <c r="V10" s="29" t="s">
        <v>241</v>
      </c>
      <c r="W10" s="126">
        <f>SUM(V22:V23)</f>
        <v>0</v>
      </c>
      <c r="X10" s="147"/>
      <c r="Y10" s="30"/>
      <c r="Z10" s="30"/>
      <c r="AA10" s="30"/>
      <c r="AB10" s="26"/>
      <c r="AD10" s="118"/>
      <c r="AE10" s="107"/>
      <c r="AF10" s="128"/>
    </row>
    <row r="11" spans="2:32" s="27" customFormat="1" ht="17.25" thickBot="1" x14ac:dyDescent="0.35">
      <c r="B11" s="106"/>
      <c r="C11" s="31"/>
      <c r="D11" s="31"/>
      <c r="E11" s="31"/>
      <c r="F11" s="31"/>
      <c r="G11" s="31"/>
      <c r="H11" s="31"/>
      <c r="I11" s="31"/>
      <c r="J11" s="31"/>
      <c r="K11" s="31"/>
      <c r="L11" s="31"/>
      <c r="M11" s="31"/>
      <c r="N11" s="118"/>
      <c r="O11" s="107"/>
      <c r="P11" s="128"/>
      <c r="Q11" s="158"/>
      <c r="R11" s="106"/>
      <c r="S11" s="31"/>
      <c r="T11" s="31"/>
      <c r="U11" s="31"/>
      <c r="V11" s="31"/>
      <c r="W11" s="31"/>
      <c r="X11" s="31"/>
      <c r="Y11" s="31"/>
      <c r="Z11" s="31"/>
      <c r="AA11" s="31"/>
      <c r="AB11" s="31"/>
      <c r="AC11" s="31"/>
      <c r="AD11" s="118"/>
      <c r="AE11" s="107"/>
      <c r="AF11" s="128"/>
    </row>
    <row r="12" spans="2:32" s="27" customFormat="1" x14ac:dyDescent="0.3">
      <c r="B12" s="106"/>
      <c r="C12" s="26"/>
      <c r="D12" s="26"/>
      <c r="E12" s="26"/>
      <c r="F12" s="26"/>
      <c r="G12" s="26"/>
      <c r="H12" s="26"/>
      <c r="I12" s="26"/>
      <c r="J12" s="26"/>
      <c r="K12" s="26"/>
      <c r="L12" s="26"/>
      <c r="N12" s="118"/>
      <c r="O12" s="107"/>
      <c r="P12" s="128"/>
      <c r="Q12" s="158"/>
      <c r="R12" s="106"/>
      <c r="S12" s="26"/>
      <c r="T12" s="26"/>
      <c r="U12" s="26"/>
      <c r="V12" s="26"/>
      <c r="W12" s="26"/>
      <c r="X12" s="26"/>
      <c r="Y12" s="26"/>
      <c r="Z12" s="26"/>
      <c r="AA12" s="26"/>
      <c r="AB12" s="26"/>
      <c r="AD12" s="118"/>
      <c r="AE12" s="107"/>
      <c r="AF12" s="128"/>
    </row>
    <row r="13" spans="2:32" s="27" customFormat="1" x14ac:dyDescent="0.3">
      <c r="B13" s="106"/>
      <c r="C13" s="32"/>
      <c r="D13" s="32"/>
      <c r="E13" s="32"/>
      <c r="F13" s="32"/>
      <c r="G13" s="32"/>
      <c r="H13" s="32"/>
      <c r="I13" s="32"/>
      <c r="J13" s="32"/>
      <c r="K13" s="32"/>
      <c r="L13" s="32"/>
      <c r="N13" s="107"/>
      <c r="O13" s="107"/>
      <c r="P13" s="107"/>
      <c r="Q13" s="158"/>
      <c r="R13" s="106"/>
      <c r="S13" s="32"/>
      <c r="T13" s="32"/>
      <c r="U13" s="32"/>
      <c r="V13" s="32"/>
      <c r="W13" s="32"/>
      <c r="X13" s="32"/>
      <c r="Y13" s="32"/>
      <c r="Z13" s="32"/>
      <c r="AA13" s="32"/>
      <c r="AB13" s="32"/>
      <c r="AD13" s="107"/>
      <c r="AE13" s="107"/>
      <c r="AF13" s="107"/>
    </row>
    <row r="14" spans="2:32" ht="40.5" customHeight="1" x14ac:dyDescent="0.3">
      <c r="C14" s="677" t="s">
        <v>201</v>
      </c>
      <c r="D14" s="677"/>
      <c r="E14" s="677"/>
      <c r="F14" s="677"/>
      <c r="G14" s="677"/>
      <c r="H14" s="677"/>
      <c r="I14" s="677"/>
      <c r="J14" s="677"/>
      <c r="K14" s="677"/>
      <c r="L14" s="677"/>
      <c r="M14" s="677"/>
      <c r="Q14" s="160"/>
      <c r="S14" s="677" t="s">
        <v>201</v>
      </c>
      <c r="T14" s="677"/>
      <c r="U14" s="677"/>
      <c r="V14" s="677"/>
      <c r="W14" s="677"/>
      <c r="X14" s="677"/>
      <c r="Y14" s="677"/>
      <c r="Z14" s="677"/>
      <c r="AA14" s="677"/>
      <c r="AB14" s="677"/>
      <c r="AC14" s="677"/>
    </row>
    <row r="15" spans="2:32" x14ac:dyDescent="0.3">
      <c r="C15" s="351"/>
      <c r="D15" s="351"/>
      <c r="E15" s="351"/>
      <c r="F15" s="351"/>
      <c r="G15" s="351"/>
      <c r="H15" s="351"/>
      <c r="I15" s="351"/>
      <c r="J15" s="351"/>
      <c r="K15" s="351"/>
      <c r="L15" s="351"/>
      <c r="M15" s="351"/>
      <c r="Q15" s="160"/>
      <c r="S15" s="351"/>
      <c r="T15" s="351"/>
      <c r="U15" s="351"/>
      <c r="V15" s="351"/>
      <c r="W15" s="351"/>
      <c r="X15" s="351"/>
      <c r="Y15" s="351"/>
      <c r="Z15" s="351"/>
      <c r="AA15" s="351"/>
      <c r="AB15" s="351"/>
      <c r="AC15" s="351"/>
    </row>
    <row r="16" spans="2:32" ht="16.5" customHeight="1" x14ac:dyDescent="0.3">
      <c r="C16" s="677" t="s">
        <v>460</v>
      </c>
      <c r="D16" s="677"/>
      <c r="E16" s="677"/>
      <c r="F16" s="677"/>
      <c r="G16" s="677"/>
      <c r="H16" s="677"/>
      <c r="I16" s="677"/>
      <c r="J16" s="677"/>
      <c r="K16" s="677"/>
      <c r="L16" s="677"/>
      <c r="M16" s="677"/>
      <c r="N16" s="118" t="s">
        <v>462</v>
      </c>
      <c r="P16" s="118" t="s">
        <v>463</v>
      </c>
      <c r="Q16" s="160"/>
      <c r="S16" s="677" t="s">
        <v>460</v>
      </c>
      <c r="T16" s="677"/>
      <c r="U16" s="677"/>
      <c r="V16" s="677"/>
      <c r="W16" s="677"/>
      <c r="X16" s="677"/>
      <c r="Y16" s="677"/>
      <c r="Z16" s="677"/>
      <c r="AA16" s="677"/>
      <c r="AB16" s="677"/>
      <c r="AC16" s="677"/>
      <c r="AD16" s="118" t="s">
        <v>462</v>
      </c>
      <c r="AF16" s="118" t="s">
        <v>463</v>
      </c>
    </row>
    <row r="17" spans="2:32" ht="16.5" customHeight="1" x14ac:dyDescent="0.3">
      <c r="C17" s="677" t="s">
        <v>459</v>
      </c>
      <c r="D17" s="677"/>
      <c r="E17" s="677"/>
      <c r="F17" s="677"/>
      <c r="G17" s="677"/>
      <c r="H17" s="677"/>
      <c r="I17" s="677"/>
      <c r="J17" s="677"/>
      <c r="K17" s="677"/>
      <c r="L17" s="677"/>
      <c r="M17" s="677"/>
      <c r="O17" s="118">
        <f>COUNTIFS(O28:O523,"&gt;= .4", O28:O523,"&lt; .6")</f>
        <v>0</v>
      </c>
      <c r="P17" s="118">
        <f>COUNTIF(O28:O523,"&gt;= .6")</f>
        <v>0</v>
      </c>
      <c r="Q17" s="160"/>
      <c r="S17" s="677" t="s">
        <v>459</v>
      </c>
      <c r="T17" s="677"/>
      <c r="U17" s="677"/>
      <c r="V17" s="677"/>
      <c r="W17" s="677"/>
      <c r="X17" s="677"/>
      <c r="Y17" s="677"/>
      <c r="Z17" s="677"/>
      <c r="AA17" s="677"/>
      <c r="AB17" s="677"/>
      <c r="AC17" s="677"/>
      <c r="AE17" s="118">
        <f>COUNTIFS(AE28:AE523,"&gt;= .4", AE28:AE523,"&lt; .6")</f>
        <v>0</v>
      </c>
      <c r="AF17" s="118">
        <f>COUNTIF(AE28:AE523,"&gt;= .6")</f>
        <v>0</v>
      </c>
    </row>
    <row r="18" spans="2:32" s="27" customFormat="1" x14ac:dyDescent="0.3">
      <c r="B18" s="106"/>
      <c r="C18" s="26"/>
      <c r="D18" s="26"/>
      <c r="E18" s="26"/>
      <c r="F18" s="26"/>
      <c r="G18" s="26"/>
      <c r="H18" s="26"/>
      <c r="I18" s="26"/>
      <c r="J18" s="26"/>
      <c r="K18" s="26"/>
      <c r="L18" s="26"/>
      <c r="N18" s="107"/>
      <c r="O18" s="107"/>
      <c r="P18" s="107"/>
      <c r="Q18" s="158"/>
      <c r="R18" s="106"/>
      <c r="S18" s="26"/>
      <c r="T18" s="26"/>
      <c r="U18" s="26"/>
      <c r="V18" s="26"/>
      <c r="W18" s="26"/>
      <c r="X18" s="26"/>
      <c r="Y18" s="26"/>
      <c r="Z18" s="26"/>
      <c r="AA18" s="26"/>
      <c r="AB18" s="26"/>
      <c r="AD18" s="107"/>
      <c r="AE18" s="107"/>
      <c r="AF18" s="107"/>
    </row>
    <row r="19" spans="2:32" s="27" customFormat="1" x14ac:dyDescent="0.3">
      <c r="B19" s="106"/>
      <c r="G19" s="26"/>
      <c r="H19" s="26"/>
      <c r="I19" s="26"/>
      <c r="J19" s="26"/>
      <c r="K19" s="26"/>
      <c r="L19" s="26"/>
      <c r="N19" s="107"/>
      <c r="O19" s="107"/>
      <c r="P19" s="107"/>
      <c r="Q19" s="158"/>
      <c r="R19" s="106"/>
      <c r="W19" s="26"/>
      <c r="X19" s="26"/>
      <c r="Y19" s="26"/>
      <c r="Z19" s="26"/>
      <c r="AA19" s="26"/>
      <c r="AB19" s="26"/>
      <c r="AD19" s="107"/>
      <c r="AE19" s="107"/>
      <c r="AF19" s="107"/>
    </row>
    <row r="20" spans="2:32" s="27" customFormat="1" ht="17.25" thickBot="1" x14ac:dyDescent="0.35">
      <c r="B20" s="106"/>
      <c r="C20" s="662" t="s">
        <v>451</v>
      </c>
      <c r="D20" s="662"/>
      <c r="E20" s="662"/>
      <c r="F20" s="662"/>
      <c r="G20" s="662"/>
      <c r="H20" s="662"/>
      <c r="I20" s="662"/>
      <c r="J20" s="662"/>
      <c r="K20" s="662"/>
      <c r="L20" s="662"/>
      <c r="M20" s="662"/>
      <c r="N20" s="108" t="s">
        <v>177</v>
      </c>
      <c r="O20" s="129"/>
      <c r="P20" s="130">
        <v>1</v>
      </c>
      <c r="Q20" s="158"/>
      <c r="R20" s="106"/>
      <c r="S20" s="662" t="s">
        <v>451</v>
      </c>
      <c r="T20" s="662"/>
      <c r="U20" s="662"/>
      <c r="V20" s="662"/>
      <c r="W20" s="662"/>
      <c r="X20" s="662"/>
      <c r="Y20" s="662"/>
      <c r="Z20" s="662"/>
      <c r="AA20" s="662"/>
      <c r="AB20" s="662"/>
      <c r="AC20" s="662"/>
      <c r="AD20" s="108" t="s">
        <v>177</v>
      </c>
      <c r="AE20" s="129"/>
      <c r="AF20" s="130">
        <v>1</v>
      </c>
    </row>
    <row r="21" spans="2:32" s="27" customFormat="1" x14ac:dyDescent="0.3">
      <c r="B21" s="121" t="s">
        <v>248</v>
      </c>
      <c r="C21" s="348"/>
      <c r="D21" s="348"/>
      <c r="E21" s="348"/>
      <c r="F21" s="348"/>
      <c r="G21" s="348"/>
      <c r="H21" s="348"/>
      <c r="I21" s="348"/>
      <c r="J21" s="348"/>
      <c r="K21" s="348"/>
      <c r="L21" s="348"/>
      <c r="M21" s="348"/>
      <c r="N21" s="107"/>
      <c r="O21" s="107"/>
      <c r="P21" s="107"/>
      <c r="Q21" s="158"/>
      <c r="R21" s="121" t="s">
        <v>248</v>
      </c>
      <c r="S21" s="348"/>
      <c r="T21" s="348"/>
      <c r="U21" s="348"/>
      <c r="V21" s="348"/>
      <c r="W21" s="348"/>
      <c r="X21" s="348"/>
      <c r="Y21" s="348"/>
      <c r="Z21" s="348"/>
      <c r="AA21" s="348"/>
      <c r="AB21" s="348"/>
      <c r="AC21" s="348"/>
      <c r="AD21" s="107"/>
      <c r="AE21" s="107"/>
      <c r="AF21" s="107"/>
    </row>
    <row r="22" spans="2:32" s="27" customFormat="1" ht="16.5" customHeight="1" x14ac:dyDescent="0.3">
      <c r="B22" s="106">
        <v>1</v>
      </c>
      <c r="E22" s="322"/>
      <c r="F22" s="38" t="str">
        <f>IF(P24&gt;=0.5,"",IF(O24&gt;=0.5,1,IF(SUM(O24+P24)&gt;=0.5,1,"")))</f>
        <v/>
      </c>
      <c r="G22" s="671" t="s">
        <v>453</v>
      </c>
      <c r="H22" s="671"/>
      <c r="I22" s="323"/>
      <c r="J22" s="34"/>
      <c r="K22" s="123" t="s">
        <v>193</v>
      </c>
      <c r="L22" s="124">
        <f>N24</f>
        <v>0</v>
      </c>
      <c r="N22" s="107"/>
      <c r="O22" s="107"/>
      <c r="P22" s="107"/>
      <c r="Q22" s="158"/>
      <c r="R22" s="106">
        <v>1</v>
      </c>
      <c r="U22" s="322"/>
      <c r="V22" s="38" t="str">
        <f>IF(AF24&gt;=0.5,"",IF(AE24&gt;=0.5,1,IF(SUM(AE24+AF24)&gt;=0.5,1,"")))</f>
        <v/>
      </c>
      <c r="W22" s="671" t="s">
        <v>453</v>
      </c>
      <c r="X22" s="671"/>
      <c r="Y22" s="323"/>
      <c r="Z22" s="34"/>
      <c r="AA22" s="123" t="s">
        <v>193</v>
      </c>
      <c r="AB22" s="124">
        <f>AD24</f>
        <v>0</v>
      </c>
      <c r="AD22" s="107"/>
      <c r="AE22" s="107"/>
      <c r="AF22" s="107"/>
    </row>
    <row r="23" spans="2:32" s="27" customFormat="1" ht="16.5" customHeight="1" x14ac:dyDescent="0.3">
      <c r="B23" s="106">
        <v>2</v>
      </c>
      <c r="E23" s="322"/>
      <c r="F23" s="38" t="str">
        <f>IF(P24="","",IF(P24&gt;=0.5,2,""))</f>
        <v/>
      </c>
      <c r="G23" s="671" t="s">
        <v>454</v>
      </c>
      <c r="H23" s="671"/>
      <c r="I23" s="323"/>
      <c r="J23" s="34"/>
      <c r="K23" s="34"/>
      <c r="N23" s="131" t="s">
        <v>180</v>
      </c>
      <c r="O23" s="328" t="s">
        <v>465</v>
      </c>
      <c r="P23" s="329">
        <v>0.6</v>
      </c>
      <c r="Q23" s="158"/>
      <c r="R23" s="106">
        <v>2</v>
      </c>
      <c r="U23" s="322"/>
      <c r="V23" s="38" t="str">
        <f>IF(AF24="","",IF(AF24&gt;=0.5,2,""))</f>
        <v/>
      </c>
      <c r="W23" s="671" t="s">
        <v>454</v>
      </c>
      <c r="X23" s="671"/>
      <c r="Y23" s="323"/>
      <c r="Z23" s="34"/>
      <c r="AA23" s="34"/>
      <c r="AD23" s="131" t="s">
        <v>180</v>
      </c>
      <c r="AE23" s="328" t="s">
        <v>465</v>
      </c>
      <c r="AF23" s="329">
        <v>0.6</v>
      </c>
    </row>
    <row r="24" spans="2:32" s="27" customFormat="1" ht="17.25" thickBot="1" x14ac:dyDescent="0.35">
      <c r="B24" s="106"/>
      <c r="C24" s="31"/>
      <c r="D24" s="49"/>
      <c r="E24" s="49"/>
      <c r="F24" s="50"/>
      <c r="G24" s="31"/>
      <c r="H24" s="31"/>
      <c r="I24" s="31"/>
      <c r="J24" s="31"/>
      <c r="K24" s="31"/>
      <c r="L24" s="31"/>
      <c r="M24" s="50"/>
      <c r="N24" s="132">
        <f>SUM(N28:N526)</f>
        <v>0</v>
      </c>
      <c r="O24" s="132" t="str">
        <f>IFERROR(O17/N24,"")</f>
        <v/>
      </c>
      <c r="P24" s="132" t="str">
        <f>IFERROR(P17/N24,"")</f>
        <v/>
      </c>
      <c r="Q24" s="158"/>
      <c r="R24" s="106"/>
      <c r="S24" s="31"/>
      <c r="T24" s="49"/>
      <c r="U24" s="49"/>
      <c r="V24" s="50"/>
      <c r="W24" s="31"/>
      <c r="X24" s="31"/>
      <c r="Y24" s="31"/>
      <c r="Z24" s="31"/>
      <c r="AA24" s="31"/>
      <c r="AB24" s="31"/>
      <c r="AC24" s="50"/>
      <c r="AD24" s="132">
        <f>SUM(AD28:AD526)</f>
        <v>0</v>
      </c>
      <c r="AE24" s="132" t="str">
        <f>IFERROR(AE17/AD24,"")</f>
        <v/>
      </c>
      <c r="AF24" s="132" t="str">
        <f>IFERROR(AF17/AD24,"")</f>
        <v/>
      </c>
    </row>
    <row r="25" spans="2:32" x14ac:dyDescent="0.3">
      <c r="Q25" s="160"/>
    </row>
    <row r="26" spans="2:32" x14ac:dyDescent="0.3">
      <c r="C26" s="666"/>
      <c r="D26" s="666"/>
      <c r="E26" s="666"/>
      <c r="F26" s="666"/>
      <c r="G26" s="666"/>
      <c r="H26" s="666"/>
      <c r="I26" s="666"/>
      <c r="J26" s="666"/>
      <c r="K26" s="666"/>
      <c r="L26" s="666"/>
      <c r="M26" s="666"/>
      <c r="Q26" s="160"/>
      <c r="S26" s="666"/>
      <c r="T26" s="666"/>
      <c r="U26" s="666"/>
      <c r="V26" s="666"/>
      <c r="W26" s="666"/>
      <c r="X26" s="666"/>
      <c r="Y26" s="666"/>
      <c r="Z26" s="666"/>
      <c r="AA26" s="666"/>
      <c r="AB26" s="666"/>
      <c r="AC26" s="666"/>
    </row>
    <row r="27" spans="2:32" x14ac:dyDescent="0.3">
      <c r="C27" s="48" t="s">
        <v>194</v>
      </c>
      <c r="D27" s="51">
        <v>1</v>
      </c>
      <c r="E27" s="51"/>
      <c r="O27" s="131"/>
      <c r="P27" s="131"/>
      <c r="Q27" s="160"/>
      <c r="S27" s="48" t="s">
        <v>194</v>
      </c>
      <c r="T27" s="51">
        <v>1</v>
      </c>
      <c r="U27" s="51"/>
      <c r="AE27" s="131"/>
      <c r="AF27" s="131"/>
    </row>
    <row r="28" spans="2:32" x14ac:dyDescent="0.3">
      <c r="D28" s="326" t="s">
        <v>456</v>
      </c>
      <c r="E28" s="669"/>
      <c r="F28" s="670"/>
      <c r="H28" s="48" t="s">
        <v>455</v>
      </c>
      <c r="J28" s="392"/>
      <c r="K28" s="52"/>
      <c r="L28" s="52"/>
      <c r="M28" s="52"/>
      <c r="N28" s="118">
        <f>IF(E28="",0,1)</f>
        <v>0</v>
      </c>
      <c r="O28" s="131">
        <f>IF(E28="",0,J28)</f>
        <v>0</v>
      </c>
      <c r="P28" s="131"/>
      <c r="Q28" s="160"/>
      <c r="T28" s="326" t="s">
        <v>456</v>
      </c>
      <c r="U28" s="667"/>
      <c r="V28" s="668"/>
      <c r="X28" s="48" t="s">
        <v>455</v>
      </c>
      <c r="Z28" s="327"/>
      <c r="AA28" s="52"/>
      <c r="AB28" s="52"/>
      <c r="AC28" s="52"/>
      <c r="AD28" s="118">
        <f>IF(U28="",0,1)</f>
        <v>0</v>
      </c>
      <c r="AE28" s="131">
        <f>IF(U28="",0,Z28)</f>
        <v>0</v>
      </c>
      <c r="AF28" s="131"/>
    </row>
    <row r="29" spans="2:32" x14ac:dyDescent="0.3">
      <c r="D29" s="326" t="s">
        <v>457</v>
      </c>
      <c r="E29" s="324"/>
      <c r="F29" s="391"/>
      <c r="I29" s="325"/>
      <c r="J29" s="330"/>
      <c r="K29" s="52"/>
      <c r="L29" s="52"/>
      <c r="M29" s="52"/>
      <c r="O29" s="131"/>
      <c r="P29" s="131"/>
      <c r="Q29" s="160"/>
      <c r="T29" s="326" t="s">
        <v>457</v>
      </c>
      <c r="U29" s="386"/>
      <c r="V29" s="391"/>
      <c r="Y29" s="325"/>
      <c r="Z29" s="330"/>
      <c r="AA29" s="52"/>
      <c r="AB29" s="52"/>
      <c r="AC29" s="52"/>
      <c r="AE29" s="131"/>
      <c r="AF29" s="131"/>
    </row>
    <row r="30" spans="2:32" x14ac:dyDescent="0.3">
      <c r="D30" s="326" t="s">
        <v>458</v>
      </c>
      <c r="E30" s="324"/>
      <c r="F30" s="391"/>
      <c r="I30" s="325"/>
      <c r="J30" s="330"/>
      <c r="K30" s="52"/>
      <c r="L30" s="52"/>
      <c r="M30" s="52"/>
      <c r="O30" s="131"/>
      <c r="P30" s="131"/>
      <c r="Q30" s="160"/>
      <c r="T30" s="326" t="s">
        <v>458</v>
      </c>
      <c r="U30" s="386"/>
      <c r="V30" s="391"/>
      <c r="Y30" s="325"/>
      <c r="Z30" s="330"/>
      <c r="AA30" s="52"/>
      <c r="AB30" s="52"/>
      <c r="AC30" s="52"/>
      <c r="AE30" s="131"/>
      <c r="AF30" s="131"/>
    </row>
    <row r="31" spans="2:32" ht="17.25" thickBot="1" x14ac:dyDescent="0.35">
      <c r="C31" s="50"/>
      <c r="D31" s="50"/>
      <c r="E31" s="50"/>
      <c r="F31" s="50"/>
      <c r="G31" s="50"/>
      <c r="H31" s="50"/>
      <c r="I31" s="50"/>
      <c r="J31" s="331"/>
      <c r="K31" s="50"/>
      <c r="L31" s="50"/>
      <c r="M31" s="50"/>
      <c r="Q31" s="160"/>
      <c r="S31" s="50"/>
      <c r="T31" s="50"/>
      <c r="U31" s="50"/>
      <c r="V31" s="50"/>
      <c r="W31" s="50"/>
      <c r="X31" s="50"/>
      <c r="Y31" s="50"/>
      <c r="Z31" s="331"/>
      <c r="AA31" s="50"/>
      <c r="AB31" s="50"/>
      <c r="AC31" s="50"/>
    </row>
    <row r="32" spans="2:32" x14ac:dyDescent="0.3">
      <c r="C32" s="48" t="s">
        <v>194</v>
      </c>
      <c r="D32" s="51">
        <f>D27+1</f>
        <v>2</v>
      </c>
      <c r="E32" s="51"/>
      <c r="J32" s="332"/>
      <c r="Q32" s="160"/>
      <c r="S32" s="48" t="s">
        <v>194</v>
      </c>
      <c r="T32" s="51">
        <f>T27+1</f>
        <v>2</v>
      </c>
      <c r="U32" s="51"/>
      <c r="Z32" s="332"/>
    </row>
    <row r="33" spans="3:32" x14ac:dyDescent="0.3">
      <c r="D33" s="326" t="s">
        <v>456</v>
      </c>
      <c r="E33" s="669"/>
      <c r="F33" s="670"/>
      <c r="H33" s="48" t="s">
        <v>455</v>
      </c>
      <c r="J33" s="392"/>
      <c r="K33" s="52"/>
      <c r="L33" s="52"/>
      <c r="M33" s="52"/>
      <c r="N33" s="118">
        <f>IF(E33="",0,1)</f>
        <v>0</v>
      </c>
      <c r="O33" s="131">
        <f>IF(E33="",0,J33)</f>
        <v>0</v>
      </c>
      <c r="P33" s="131"/>
      <c r="Q33" s="160"/>
      <c r="T33" s="326" t="s">
        <v>456</v>
      </c>
      <c r="U33" s="667"/>
      <c r="V33" s="668"/>
      <c r="X33" s="48" t="s">
        <v>455</v>
      </c>
      <c r="Z33" s="327"/>
      <c r="AA33" s="52"/>
      <c r="AB33" s="52"/>
      <c r="AC33" s="52"/>
      <c r="AD33" s="118">
        <f>IF(U33="",0,1)</f>
        <v>0</v>
      </c>
      <c r="AE33" s="131">
        <f>IF(U33="",0,Z33)</f>
        <v>0</v>
      </c>
      <c r="AF33" s="131"/>
    </row>
    <row r="34" spans="3:32" x14ac:dyDescent="0.3">
      <c r="D34" s="326" t="s">
        <v>457</v>
      </c>
      <c r="E34" s="324"/>
      <c r="F34" s="391"/>
      <c r="I34" s="325"/>
      <c r="J34" s="330"/>
      <c r="K34" s="52"/>
      <c r="L34" s="52"/>
      <c r="M34" s="52"/>
      <c r="O34" s="131"/>
      <c r="P34" s="131"/>
      <c r="Q34" s="160"/>
      <c r="T34" s="326" t="s">
        <v>457</v>
      </c>
      <c r="U34" s="386"/>
      <c r="V34" s="391"/>
      <c r="Y34" s="325"/>
      <c r="Z34" s="330"/>
      <c r="AA34" s="52"/>
      <c r="AB34" s="52"/>
      <c r="AC34" s="52"/>
      <c r="AE34" s="131"/>
      <c r="AF34" s="131"/>
    </row>
    <row r="35" spans="3:32" x14ac:dyDescent="0.3">
      <c r="D35" s="326" t="s">
        <v>458</v>
      </c>
      <c r="E35" s="324"/>
      <c r="F35" s="391"/>
      <c r="I35" s="325"/>
      <c r="J35" s="330"/>
      <c r="K35" s="52"/>
      <c r="L35" s="52"/>
      <c r="M35" s="52"/>
      <c r="O35" s="131"/>
      <c r="P35" s="131"/>
      <c r="Q35" s="160"/>
      <c r="T35" s="326" t="s">
        <v>458</v>
      </c>
      <c r="U35" s="386"/>
      <c r="V35" s="391"/>
      <c r="Y35" s="325"/>
      <c r="Z35" s="330"/>
      <c r="AA35" s="52"/>
      <c r="AB35" s="52"/>
      <c r="AC35" s="52"/>
      <c r="AE35" s="131"/>
      <c r="AF35" s="131"/>
    </row>
    <row r="36" spans="3:32" ht="17.25" thickBot="1" x14ac:dyDescent="0.35">
      <c r="C36" s="50"/>
      <c r="D36" s="50"/>
      <c r="E36" s="50"/>
      <c r="F36" s="50"/>
      <c r="G36" s="50"/>
      <c r="H36" s="50"/>
      <c r="I36" s="50"/>
      <c r="J36" s="331"/>
      <c r="K36" s="50"/>
      <c r="L36" s="50"/>
      <c r="M36" s="50"/>
      <c r="S36" s="50"/>
      <c r="T36" s="50"/>
      <c r="U36" s="50"/>
      <c r="V36" s="50"/>
      <c r="W36" s="50"/>
      <c r="X36" s="50"/>
      <c r="Y36" s="50"/>
      <c r="Z36" s="331"/>
      <c r="AA36" s="50"/>
      <c r="AB36" s="50"/>
      <c r="AC36" s="50"/>
    </row>
    <row r="37" spans="3:32" x14ac:dyDescent="0.3">
      <c r="C37" s="48" t="s">
        <v>194</v>
      </c>
      <c r="D37" s="51">
        <f>D32+1</f>
        <v>3</v>
      </c>
      <c r="E37" s="51"/>
      <c r="J37" s="332"/>
      <c r="S37" s="48" t="s">
        <v>194</v>
      </c>
      <c r="T37" s="51">
        <f>T32+1</f>
        <v>3</v>
      </c>
      <c r="U37" s="51"/>
      <c r="Z37" s="332"/>
    </row>
    <row r="38" spans="3:32" x14ac:dyDescent="0.3">
      <c r="D38" s="326" t="s">
        <v>456</v>
      </c>
      <c r="E38" s="669"/>
      <c r="F38" s="670"/>
      <c r="H38" s="48" t="s">
        <v>455</v>
      </c>
      <c r="J38" s="392"/>
      <c r="K38" s="52"/>
      <c r="L38" s="52"/>
      <c r="M38" s="52"/>
      <c r="N38" s="118">
        <f>IF(E38="",0,1)</f>
        <v>0</v>
      </c>
      <c r="O38" s="131">
        <f>IF(E38="",0,J38)</f>
        <v>0</v>
      </c>
      <c r="P38" s="131"/>
      <c r="Q38" s="160"/>
      <c r="T38" s="326" t="s">
        <v>456</v>
      </c>
      <c r="U38" s="667"/>
      <c r="V38" s="668"/>
      <c r="X38" s="48" t="s">
        <v>455</v>
      </c>
      <c r="Z38" s="327"/>
      <c r="AA38" s="52"/>
      <c r="AB38" s="52"/>
      <c r="AC38" s="52"/>
      <c r="AD38" s="118">
        <f>IF(U38="",0,1)</f>
        <v>0</v>
      </c>
      <c r="AE38" s="131">
        <f>IF(U38="",0,Z38)</f>
        <v>0</v>
      </c>
      <c r="AF38" s="131"/>
    </row>
    <row r="39" spans="3:32" x14ac:dyDescent="0.3">
      <c r="D39" s="326" t="s">
        <v>457</v>
      </c>
      <c r="E39" s="324"/>
      <c r="F39" s="391"/>
      <c r="I39" s="325"/>
      <c r="J39" s="330"/>
      <c r="K39" s="52"/>
      <c r="L39" s="52"/>
      <c r="M39" s="52"/>
      <c r="O39" s="131"/>
      <c r="P39" s="131"/>
      <c r="Q39" s="160"/>
      <c r="T39" s="326" t="s">
        <v>457</v>
      </c>
      <c r="U39" s="386"/>
      <c r="V39" s="391"/>
      <c r="Y39" s="325"/>
      <c r="Z39" s="330"/>
      <c r="AA39" s="52"/>
      <c r="AB39" s="52"/>
      <c r="AC39" s="52"/>
      <c r="AE39" s="131"/>
      <c r="AF39" s="131"/>
    </row>
    <row r="40" spans="3:32" x14ac:dyDescent="0.3">
      <c r="D40" s="326" t="s">
        <v>458</v>
      </c>
      <c r="E40" s="324"/>
      <c r="F40" s="391"/>
      <c r="I40" s="325"/>
      <c r="J40" s="330"/>
      <c r="K40" s="52"/>
      <c r="L40" s="52"/>
      <c r="M40" s="52"/>
      <c r="O40" s="131"/>
      <c r="P40" s="131"/>
      <c r="Q40" s="160"/>
      <c r="T40" s="326" t="s">
        <v>458</v>
      </c>
      <c r="U40" s="386"/>
      <c r="V40" s="391"/>
      <c r="Y40" s="325"/>
      <c r="Z40" s="330"/>
      <c r="AA40" s="52"/>
      <c r="AB40" s="52"/>
      <c r="AC40" s="52"/>
      <c r="AE40" s="131"/>
      <c r="AF40" s="131"/>
    </row>
    <row r="41" spans="3:32" ht="17.25" thickBot="1" x14ac:dyDescent="0.35">
      <c r="C41" s="50"/>
      <c r="D41" s="50"/>
      <c r="E41" s="50"/>
      <c r="F41" s="50"/>
      <c r="G41" s="50"/>
      <c r="H41" s="50"/>
      <c r="I41" s="50"/>
      <c r="J41" s="331"/>
      <c r="K41" s="50"/>
      <c r="L41" s="50"/>
      <c r="M41" s="50"/>
      <c r="S41" s="50"/>
      <c r="T41" s="50"/>
      <c r="U41" s="50"/>
      <c r="V41" s="50"/>
      <c r="W41" s="50"/>
      <c r="X41" s="50"/>
      <c r="Y41" s="50"/>
      <c r="Z41" s="331"/>
      <c r="AA41" s="50"/>
      <c r="AB41" s="50"/>
      <c r="AC41" s="50"/>
    </row>
    <row r="42" spans="3:32" x14ac:dyDescent="0.3">
      <c r="C42" s="48" t="s">
        <v>194</v>
      </c>
      <c r="D42" s="51">
        <f>D37+1</f>
        <v>4</v>
      </c>
      <c r="E42" s="51"/>
      <c r="J42" s="332"/>
      <c r="S42" s="48" t="s">
        <v>194</v>
      </c>
      <c r="T42" s="51">
        <f>T37+1</f>
        <v>4</v>
      </c>
      <c r="U42" s="51"/>
      <c r="Z42" s="332"/>
    </row>
    <row r="43" spans="3:32" x14ac:dyDescent="0.3">
      <c r="D43" s="326" t="s">
        <v>456</v>
      </c>
      <c r="E43" s="669"/>
      <c r="F43" s="670"/>
      <c r="H43" s="48" t="s">
        <v>455</v>
      </c>
      <c r="J43" s="392"/>
      <c r="K43" s="52"/>
      <c r="L43" s="52"/>
      <c r="M43" s="52"/>
      <c r="N43" s="118">
        <f>IF(E43="",0,1)</f>
        <v>0</v>
      </c>
      <c r="O43" s="131">
        <f>IF(E43="",0,J43)</f>
        <v>0</v>
      </c>
      <c r="P43" s="131"/>
      <c r="Q43" s="160"/>
      <c r="T43" s="326" t="s">
        <v>456</v>
      </c>
      <c r="U43" s="667"/>
      <c r="V43" s="668"/>
      <c r="X43" s="48" t="s">
        <v>455</v>
      </c>
      <c r="Z43" s="327"/>
      <c r="AA43" s="52"/>
      <c r="AB43" s="52"/>
      <c r="AC43" s="52"/>
      <c r="AD43" s="118">
        <f>IF(U43="",0,1)</f>
        <v>0</v>
      </c>
      <c r="AE43" s="131">
        <f>IF(U43="",0,Z43)</f>
        <v>0</v>
      </c>
      <c r="AF43" s="131"/>
    </row>
    <row r="44" spans="3:32" x14ac:dyDescent="0.3">
      <c r="D44" s="326" t="s">
        <v>457</v>
      </c>
      <c r="E44" s="324"/>
      <c r="F44" s="391"/>
      <c r="I44" s="325"/>
      <c r="J44" s="330"/>
      <c r="K44" s="52"/>
      <c r="L44" s="52"/>
      <c r="M44" s="52"/>
      <c r="O44" s="131"/>
      <c r="P44" s="131"/>
      <c r="Q44" s="160"/>
      <c r="T44" s="326" t="s">
        <v>457</v>
      </c>
      <c r="U44" s="386"/>
      <c r="V44" s="391"/>
      <c r="Y44" s="325"/>
      <c r="Z44" s="330"/>
      <c r="AA44" s="52"/>
      <c r="AB44" s="52"/>
      <c r="AC44" s="52"/>
      <c r="AE44" s="131"/>
      <c r="AF44" s="131"/>
    </row>
    <row r="45" spans="3:32" x14ac:dyDescent="0.3">
      <c r="D45" s="326" t="s">
        <v>458</v>
      </c>
      <c r="E45" s="324"/>
      <c r="F45" s="391"/>
      <c r="I45" s="325"/>
      <c r="J45" s="330"/>
      <c r="K45" s="52"/>
      <c r="L45" s="52"/>
      <c r="M45" s="52"/>
      <c r="O45" s="131"/>
      <c r="P45" s="131"/>
      <c r="Q45" s="160"/>
      <c r="T45" s="326" t="s">
        <v>458</v>
      </c>
      <c r="U45" s="386"/>
      <c r="V45" s="391"/>
      <c r="Y45" s="325"/>
      <c r="Z45" s="330"/>
      <c r="AA45" s="52"/>
      <c r="AB45" s="52"/>
      <c r="AC45" s="52"/>
      <c r="AE45" s="131"/>
      <c r="AF45" s="131"/>
    </row>
    <row r="46" spans="3:32" ht="17.25" thickBot="1" x14ac:dyDescent="0.35">
      <c r="C46" s="50"/>
      <c r="D46" s="50"/>
      <c r="E46" s="50"/>
      <c r="F46" s="50"/>
      <c r="G46" s="50"/>
      <c r="H46" s="50"/>
      <c r="I46" s="50"/>
      <c r="J46" s="331"/>
      <c r="K46" s="50"/>
      <c r="L46" s="50"/>
      <c r="M46" s="50"/>
      <c r="S46" s="50"/>
      <c r="T46" s="50"/>
      <c r="U46" s="50"/>
      <c r="V46" s="50"/>
      <c r="W46" s="50"/>
      <c r="X46" s="50"/>
      <c r="Y46" s="50"/>
      <c r="Z46" s="331"/>
      <c r="AA46" s="50"/>
      <c r="AB46" s="50"/>
      <c r="AC46" s="50"/>
    </row>
    <row r="47" spans="3:32" x14ac:dyDescent="0.3">
      <c r="C47" s="48" t="s">
        <v>194</v>
      </c>
      <c r="D47" s="51">
        <f>D42+1</f>
        <v>5</v>
      </c>
      <c r="E47" s="51"/>
      <c r="J47" s="332"/>
      <c r="S47" s="48" t="s">
        <v>194</v>
      </c>
      <c r="T47" s="51">
        <f>T42+1</f>
        <v>5</v>
      </c>
      <c r="U47" s="51"/>
      <c r="Z47" s="332"/>
    </row>
    <row r="48" spans="3:32" x14ac:dyDescent="0.3">
      <c r="D48" s="326" t="s">
        <v>456</v>
      </c>
      <c r="E48" s="669"/>
      <c r="F48" s="670"/>
      <c r="H48" s="48" t="s">
        <v>455</v>
      </c>
      <c r="J48" s="392"/>
      <c r="K48" s="52"/>
      <c r="L48" s="52"/>
      <c r="M48" s="52"/>
      <c r="N48" s="118">
        <f>IF(E48="",0,1)</f>
        <v>0</v>
      </c>
      <c r="O48" s="131">
        <f>IF(E48="",0,J48)</f>
        <v>0</v>
      </c>
      <c r="P48" s="131"/>
      <c r="Q48" s="160"/>
      <c r="T48" s="326" t="s">
        <v>456</v>
      </c>
      <c r="U48" s="667"/>
      <c r="V48" s="668"/>
      <c r="X48" s="48" t="s">
        <v>455</v>
      </c>
      <c r="Z48" s="327"/>
      <c r="AA48" s="52"/>
      <c r="AB48" s="52"/>
      <c r="AC48" s="52"/>
      <c r="AD48" s="118">
        <f>IF(U48="",0,1)</f>
        <v>0</v>
      </c>
      <c r="AE48" s="131">
        <f>IF(U48="",0,Z48)</f>
        <v>0</v>
      </c>
      <c r="AF48" s="131"/>
    </row>
    <row r="49" spans="3:32" x14ac:dyDescent="0.3">
      <c r="D49" s="326" t="s">
        <v>457</v>
      </c>
      <c r="E49" s="324"/>
      <c r="F49" s="391"/>
      <c r="I49" s="325"/>
      <c r="J49" s="330"/>
      <c r="K49" s="52"/>
      <c r="L49" s="52"/>
      <c r="M49" s="52"/>
      <c r="O49" s="131"/>
      <c r="P49" s="131"/>
      <c r="Q49" s="160"/>
      <c r="T49" s="326" t="s">
        <v>457</v>
      </c>
      <c r="U49" s="386"/>
      <c r="V49" s="391"/>
      <c r="Y49" s="325"/>
      <c r="Z49" s="330"/>
      <c r="AA49" s="52"/>
      <c r="AB49" s="52"/>
      <c r="AC49" s="52"/>
      <c r="AE49" s="131"/>
      <c r="AF49" s="131"/>
    </row>
    <row r="50" spans="3:32" x14ac:dyDescent="0.3">
      <c r="D50" s="326" t="s">
        <v>458</v>
      </c>
      <c r="E50" s="324"/>
      <c r="F50" s="391"/>
      <c r="I50" s="325"/>
      <c r="J50" s="330"/>
      <c r="K50" s="52"/>
      <c r="L50" s="52"/>
      <c r="M50" s="52"/>
      <c r="O50" s="131"/>
      <c r="P50" s="131"/>
      <c r="Q50" s="160"/>
      <c r="T50" s="326" t="s">
        <v>458</v>
      </c>
      <c r="U50" s="386"/>
      <c r="V50" s="391"/>
      <c r="Y50" s="325"/>
      <c r="Z50" s="330"/>
      <c r="AA50" s="52"/>
      <c r="AB50" s="52"/>
      <c r="AC50" s="52"/>
      <c r="AE50" s="131"/>
      <c r="AF50" s="131"/>
    </row>
    <row r="51" spans="3:32" ht="17.25" thickBot="1" x14ac:dyDescent="0.35">
      <c r="C51" s="50"/>
      <c r="D51" s="50"/>
      <c r="E51" s="50"/>
      <c r="F51" s="50"/>
      <c r="G51" s="50"/>
      <c r="H51" s="50"/>
      <c r="I51" s="50"/>
      <c r="J51" s="331"/>
      <c r="K51" s="50"/>
      <c r="L51" s="50"/>
      <c r="M51" s="50"/>
      <c r="S51" s="50"/>
      <c r="T51" s="50"/>
      <c r="U51" s="50"/>
      <c r="V51" s="50"/>
      <c r="W51" s="50"/>
      <c r="X51" s="50"/>
      <c r="Y51" s="50"/>
      <c r="Z51" s="331"/>
      <c r="AA51" s="50"/>
      <c r="AB51" s="50"/>
      <c r="AC51" s="50"/>
    </row>
    <row r="52" spans="3:32" x14ac:dyDescent="0.3">
      <c r="C52" s="48" t="s">
        <v>194</v>
      </c>
      <c r="D52" s="51">
        <f>D47+1</f>
        <v>6</v>
      </c>
      <c r="E52" s="51"/>
      <c r="J52" s="332"/>
      <c r="S52" s="48" t="s">
        <v>194</v>
      </c>
      <c r="T52" s="51">
        <f>T47+1</f>
        <v>6</v>
      </c>
      <c r="U52" s="51"/>
      <c r="Z52" s="332"/>
    </row>
    <row r="53" spans="3:32" x14ac:dyDescent="0.3">
      <c r="D53" s="326" t="s">
        <v>456</v>
      </c>
      <c r="E53" s="669"/>
      <c r="F53" s="670"/>
      <c r="H53" s="48" t="s">
        <v>455</v>
      </c>
      <c r="J53" s="392"/>
      <c r="K53" s="52"/>
      <c r="L53" s="52"/>
      <c r="M53" s="52"/>
      <c r="N53" s="118">
        <f>IF(E53="",0,1)</f>
        <v>0</v>
      </c>
      <c r="O53" s="131">
        <f>IF(E53="",0,J53)</f>
        <v>0</v>
      </c>
      <c r="P53" s="131"/>
      <c r="Q53" s="160"/>
      <c r="T53" s="326" t="s">
        <v>456</v>
      </c>
      <c r="U53" s="667"/>
      <c r="V53" s="668"/>
      <c r="X53" s="48" t="s">
        <v>455</v>
      </c>
      <c r="Z53" s="327"/>
      <c r="AA53" s="52"/>
      <c r="AB53" s="52"/>
      <c r="AC53" s="52"/>
      <c r="AD53" s="118">
        <f>IF(U53="",0,1)</f>
        <v>0</v>
      </c>
      <c r="AE53" s="131">
        <f>IF(U53="",0,Z53)</f>
        <v>0</v>
      </c>
      <c r="AF53" s="131"/>
    </row>
    <row r="54" spans="3:32" x14ac:dyDescent="0.3">
      <c r="D54" s="326" t="s">
        <v>457</v>
      </c>
      <c r="E54" s="324"/>
      <c r="F54" s="391"/>
      <c r="I54" s="325"/>
      <c r="J54" s="330"/>
      <c r="K54" s="52"/>
      <c r="L54" s="52"/>
      <c r="M54" s="52"/>
      <c r="O54" s="131"/>
      <c r="P54" s="131"/>
      <c r="Q54" s="160"/>
      <c r="T54" s="326" t="s">
        <v>457</v>
      </c>
      <c r="U54" s="386"/>
      <c r="V54" s="391"/>
      <c r="Y54" s="325"/>
      <c r="Z54" s="330"/>
      <c r="AA54" s="52"/>
      <c r="AB54" s="52"/>
      <c r="AC54" s="52"/>
      <c r="AE54" s="131"/>
      <c r="AF54" s="131"/>
    </row>
    <row r="55" spans="3:32" x14ac:dyDescent="0.3">
      <c r="D55" s="326" t="s">
        <v>458</v>
      </c>
      <c r="E55" s="324"/>
      <c r="F55" s="391"/>
      <c r="I55" s="325"/>
      <c r="J55" s="330"/>
      <c r="K55" s="52"/>
      <c r="L55" s="52"/>
      <c r="M55" s="52"/>
      <c r="O55" s="131"/>
      <c r="P55" s="131"/>
      <c r="Q55" s="160"/>
      <c r="T55" s="326" t="s">
        <v>458</v>
      </c>
      <c r="U55" s="386"/>
      <c r="V55" s="391"/>
      <c r="Y55" s="325"/>
      <c r="Z55" s="330"/>
      <c r="AA55" s="52"/>
      <c r="AB55" s="52"/>
      <c r="AC55" s="52"/>
      <c r="AE55" s="131"/>
      <c r="AF55" s="131"/>
    </row>
    <row r="56" spans="3:32" ht="17.25" thickBot="1" x14ac:dyDescent="0.35">
      <c r="C56" s="50"/>
      <c r="D56" s="50"/>
      <c r="E56" s="50"/>
      <c r="F56" s="50"/>
      <c r="G56" s="50"/>
      <c r="H56" s="50"/>
      <c r="I56" s="50"/>
      <c r="J56" s="331"/>
      <c r="K56" s="50"/>
      <c r="L56" s="50"/>
      <c r="M56" s="50"/>
      <c r="S56" s="50"/>
      <c r="T56" s="50"/>
      <c r="U56" s="50"/>
      <c r="V56" s="50"/>
      <c r="W56" s="50"/>
      <c r="X56" s="50"/>
      <c r="Y56" s="50"/>
      <c r="Z56" s="331"/>
      <c r="AA56" s="50"/>
      <c r="AB56" s="50"/>
      <c r="AC56" s="50"/>
    </row>
    <row r="57" spans="3:32" x14ac:dyDescent="0.3">
      <c r="C57" s="48" t="s">
        <v>194</v>
      </c>
      <c r="D57" s="51">
        <f>D52+1</f>
        <v>7</v>
      </c>
      <c r="E57" s="51"/>
      <c r="J57" s="332"/>
      <c r="S57" s="48" t="s">
        <v>194</v>
      </c>
      <c r="T57" s="51">
        <f>T52+1</f>
        <v>7</v>
      </c>
      <c r="U57" s="51"/>
      <c r="Z57" s="332"/>
    </row>
    <row r="58" spans="3:32" x14ac:dyDescent="0.3">
      <c r="D58" s="326" t="s">
        <v>456</v>
      </c>
      <c r="E58" s="669"/>
      <c r="F58" s="670"/>
      <c r="H58" s="48" t="s">
        <v>455</v>
      </c>
      <c r="J58" s="392"/>
      <c r="K58" s="52"/>
      <c r="L58" s="52"/>
      <c r="M58" s="52"/>
      <c r="N58" s="118">
        <f>IF(E58="",0,1)</f>
        <v>0</v>
      </c>
      <c r="O58" s="131">
        <f>IF(E58="",0,J58)</f>
        <v>0</v>
      </c>
      <c r="P58" s="131"/>
      <c r="Q58" s="160"/>
      <c r="T58" s="326" t="s">
        <v>456</v>
      </c>
      <c r="U58" s="667"/>
      <c r="V58" s="668"/>
      <c r="X58" s="48" t="s">
        <v>455</v>
      </c>
      <c r="Z58" s="327"/>
      <c r="AA58" s="52"/>
      <c r="AB58" s="52"/>
      <c r="AC58" s="52"/>
      <c r="AD58" s="118">
        <f>IF(U58="",0,1)</f>
        <v>0</v>
      </c>
      <c r="AE58" s="131">
        <f>IF(U58="",0,Z58)</f>
        <v>0</v>
      </c>
      <c r="AF58" s="131"/>
    </row>
    <row r="59" spans="3:32" x14ac:dyDescent="0.3">
      <c r="D59" s="326" t="s">
        <v>457</v>
      </c>
      <c r="E59" s="324"/>
      <c r="F59" s="391"/>
      <c r="I59" s="325"/>
      <c r="J59" s="330"/>
      <c r="K59" s="52"/>
      <c r="L59" s="52"/>
      <c r="M59" s="52"/>
      <c r="O59" s="131"/>
      <c r="P59" s="131"/>
      <c r="Q59" s="160"/>
      <c r="T59" s="326" t="s">
        <v>457</v>
      </c>
      <c r="U59" s="386"/>
      <c r="V59" s="391"/>
      <c r="Y59" s="325"/>
      <c r="Z59" s="330"/>
      <c r="AA59" s="52"/>
      <c r="AB59" s="52"/>
      <c r="AC59" s="52"/>
      <c r="AE59" s="131"/>
      <c r="AF59" s="131"/>
    </row>
    <row r="60" spans="3:32" x14ac:dyDescent="0.3">
      <c r="D60" s="326" t="s">
        <v>458</v>
      </c>
      <c r="E60" s="324"/>
      <c r="F60" s="391"/>
      <c r="I60" s="325"/>
      <c r="J60" s="330"/>
      <c r="K60" s="52"/>
      <c r="L60" s="52"/>
      <c r="M60" s="52"/>
      <c r="O60" s="131"/>
      <c r="P60" s="131"/>
      <c r="Q60" s="160"/>
      <c r="T60" s="326" t="s">
        <v>458</v>
      </c>
      <c r="U60" s="386"/>
      <c r="V60" s="391"/>
      <c r="Y60" s="325"/>
      <c r="Z60" s="330"/>
      <c r="AA60" s="52"/>
      <c r="AB60" s="52"/>
      <c r="AC60" s="52"/>
      <c r="AE60" s="131"/>
      <c r="AF60" s="131"/>
    </row>
    <row r="61" spans="3:32" ht="17.25" thickBot="1" x14ac:dyDescent="0.35">
      <c r="C61" s="50"/>
      <c r="D61" s="50"/>
      <c r="E61" s="50"/>
      <c r="F61" s="50"/>
      <c r="G61" s="50"/>
      <c r="H61" s="50"/>
      <c r="I61" s="50"/>
      <c r="J61" s="331"/>
      <c r="K61" s="50"/>
      <c r="L61" s="50"/>
      <c r="M61" s="50"/>
      <c r="S61" s="50"/>
      <c r="T61" s="50"/>
      <c r="U61" s="50"/>
      <c r="V61" s="50"/>
      <c r="W61" s="50"/>
      <c r="X61" s="50"/>
      <c r="Y61" s="50"/>
      <c r="Z61" s="331"/>
      <c r="AA61" s="50"/>
      <c r="AB61" s="50"/>
      <c r="AC61" s="50"/>
    </row>
    <row r="62" spans="3:32" x14ac:dyDescent="0.3">
      <c r="C62" s="48" t="s">
        <v>194</v>
      </c>
      <c r="D62" s="51">
        <f>D57+1</f>
        <v>8</v>
      </c>
      <c r="E62" s="51"/>
      <c r="J62" s="332"/>
      <c r="S62" s="48" t="s">
        <v>194</v>
      </c>
      <c r="T62" s="51">
        <f>T57+1</f>
        <v>8</v>
      </c>
      <c r="U62" s="51"/>
      <c r="Z62" s="332"/>
    </row>
    <row r="63" spans="3:32" x14ac:dyDescent="0.3">
      <c r="D63" s="326" t="s">
        <v>456</v>
      </c>
      <c r="E63" s="669"/>
      <c r="F63" s="670"/>
      <c r="H63" s="48" t="s">
        <v>455</v>
      </c>
      <c r="J63" s="392"/>
      <c r="K63" s="52"/>
      <c r="L63" s="52"/>
      <c r="M63" s="52"/>
      <c r="N63" s="118">
        <f>IF(E63="",0,1)</f>
        <v>0</v>
      </c>
      <c r="O63" s="131">
        <f>IF(E63="",0,J63)</f>
        <v>0</v>
      </c>
      <c r="P63" s="131"/>
      <c r="Q63" s="160"/>
      <c r="T63" s="326" t="s">
        <v>456</v>
      </c>
      <c r="U63" s="667"/>
      <c r="V63" s="668"/>
      <c r="X63" s="48" t="s">
        <v>455</v>
      </c>
      <c r="Z63" s="327"/>
      <c r="AA63" s="52"/>
      <c r="AB63" s="52"/>
      <c r="AC63" s="52"/>
      <c r="AD63" s="118">
        <f>IF(U63="",0,1)</f>
        <v>0</v>
      </c>
      <c r="AE63" s="131">
        <f>IF(U63="",0,Z63)</f>
        <v>0</v>
      </c>
      <c r="AF63" s="131"/>
    </row>
    <row r="64" spans="3:32" x14ac:dyDescent="0.3">
      <c r="D64" s="326" t="s">
        <v>457</v>
      </c>
      <c r="E64" s="324"/>
      <c r="F64" s="391"/>
      <c r="I64" s="325"/>
      <c r="J64" s="330"/>
      <c r="K64" s="52"/>
      <c r="L64" s="52"/>
      <c r="M64" s="52"/>
      <c r="O64" s="131"/>
      <c r="P64" s="131"/>
      <c r="Q64" s="160"/>
      <c r="T64" s="326" t="s">
        <v>457</v>
      </c>
      <c r="U64" s="386"/>
      <c r="V64" s="391"/>
      <c r="Y64" s="325"/>
      <c r="Z64" s="330"/>
      <c r="AA64" s="52"/>
      <c r="AB64" s="52"/>
      <c r="AC64" s="52"/>
      <c r="AE64" s="131"/>
      <c r="AF64" s="131"/>
    </row>
    <row r="65" spans="3:32" x14ac:dyDescent="0.3">
      <c r="D65" s="326" t="s">
        <v>458</v>
      </c>
      <c r="E65" s="324"/>
      <c r="F65" s="391"/>
      <c r="I65" s="325"/>
      <c r="J65" s="330"/>
      <c r="K65" s="52"/>
      <c r="L65" s="52"/>
      <c r="M65" s="52"/>
      <c r="O65" s="131"/>
      <c r="P65" s="131"/>
      <c r="Q65" s="160"/>
      <c r="T65" s="326" t="s">
        <v>458</v>
      </c>
      <c r="U65" s="386"/>
      <c r="V65" s="391"/>
      <c r="Y65" s="325"/>
      <c r="Z65" s="330"/>
      <c r="AA65" s="52"/>
      <c r="AB65" s="52"/>
      <c r="AC65" s="52"/>
      <c r="AE65" s="131"/>
      <c r="AF65" s="131"/>
    </row>
    <row r="66" spans="3:32" ht="17.25" thickBot="1" x14ac:dyDescent="0.35">
      <c r="C66" s="50"/>
      <c r="D66" s="50"/>
      <c r="E66" s="50"/>
      <c r="F66" s="50"/>
      <c r="G66" s="50"/>
      <c r="H66" s="50"/>
      <c r="I66" s="50"/>
      <c r="J66" s="331"/>
      <c r="K66" s="50"/>
      <c r="L66" s="50"/>
      <c r="M66" s="50"/>
      <c r="S66" s="50"/>
      <c r="T66" s="50"/>
      <c r="U66" s="50"/>
      <c r="V66" s="50"/>
      <c r="W66" s="50"/>
      <c r="X66" s="50"/>
      <c r="Y66" s="50"/>
      <c r="Z66" s="331"/>
      <c r="AA66" s="50"/>
      <c r="AB66" s="50"/>
      <c r="AC66" s="50"/>
    </row>
    <row r="67" spans="3:32" x14ac:dyDescent="0.3">
      <c r="C67" s="48" t="s">
        <v>194</v>
      </c>
      <c r="D67" s="51">
        <f>D62+1</f>
        <v>9</v>
      </c>
      <c r="E67" s="51"/>
      <c r="J67" s="332"/>
      <c r="S67" s="48" t="s">
        <v>194</v>
      </c>
      <c r="T67" s="51">
        <f>T62+1</f>
        <v>9</v>
      </c>
      <c r="U67" s="51"/>
      <c r="Z67" s="332"/>
    </row>
    <row r="68" spans="3:32" x14ac:dyDescent="0.3">
      <c r="D68" s="326" t="s">
        <v>456</v>
      </c>
      <c r="E68" s="669"/>
      <c r="F68" s="670"/>
      <c r="H68" s="48" t="s">
        <v>455</v>
      </c>
      <c r="J68" s="392"/>
      <c r="K68" s="52"/>
      <c r="L68" s="52"/>
      <c r="M68" s="52"/>
      <c r="N68" s="118">
        <f>IF(E68="",0,1)</f>
        <v>0</v>
      </c>
      <c r="O68" s="131">
        <f>IF(E68="",0,J68)</f>
        <v>0</v>
      </c>
      <c r="P68" s="131"/>
      <c r="Q68" s="160"/>
      <c r="T68" s="326" t="s">
        <v>456</v>
      </c>
      <c r="U68" s="667"/>
      <c r="V68" s="668"/>
      <c r="X68" s="48" t="s">
        <v>455</v>
      </c>
      <c r="Z68" s="327"/>
      <c r="AA68" s="52"/>
      <c r="AB68" s="52"/>
      <c r="AC68" s="52"/>
      <c r="AD68" s="118">
        <f>IF(U68="",0,1)</f>
        <v>0</v>
      </c>
      <c r="AE68" s="131">
        <f>IF(U68="",0,Z68)</f>
        <v>0</v>
      </c>
      <c r="AF68" s="131"/>
    </row>
    <row r="69" spans="3:32" x14ac:dyDescent="0.3">
      <c r="D69" s="326" t="s">
        <v>457</v>
      </c>
      <c r="E69" s="324"/>
      <c r="F69" s="391"/>
      <c r="I69" s="325"/>
      <c r="J69" s="330"/>
      <c r="K69" s="52"/>
      <c r="L69" s="52"/>
      <c r="M69" s="52"/>
      <c r="O69" s="131"/>
      <c r="P69" s="131"/>
      <c r="Q69" s="160"/>
      <c r="T69" s="326" t="s">
        <v>457</v>
      </c>
      <c r="U69" s="386"/>
      <c r="V69" s="391"/>
      <c r="Y69" s="325"/>
      <c r="Z69" s="330"/>
      <c r="AA69" s="52"/>
      <c r="AB69" s="52"/>
      <c r="AC69" s="52"/>
      <c r="AE69" s="131"/>
      <c r="AF69" s="131"/>
    </row>
    <row r="70" spans="3:32" x14ac:dyDescent="0.3">
      <c r="D70" s="326" t="s">
        <v>458</v>
      </c>
      <c r="E70" s="324"/>
      <c r="F70" s="391"/>
      <c r="I70" s="325"/>
      <c r="J70" s="330"/>
      <c r="K70" s="52"/>
      <c r="L70" s="52"/>
      <c r="M70" s="52"/>
      <c r="O70" s="131"/>
      <c r="P70" s="131"/>
      <c r="Q70" s="160"/>
      <c r="T70" s="326" t="s">
        <v>458</v>
      </c>
      <c r="U70" s="386"/>
      <c r="V70" s="391"/>
      <c r="Y70" s="325"/>
      <c r="Z70" s="330"/>
      <c r="AA70" s="52"/>
      <c r="AB70" s="52"/>
      <c r="AC70" s="52"/>
      <c r="AE70" s="131"/>
      <c r="AF70" s="131"/>
    </row>
    <row r="71" spans="3:32" ht="17.25" thickBot="1" x14ac:dyDescent="0.35">
      <c r="C71" s="50"/>
      <c r="D71" s="50"/>
      <c r="E71" s="50"/>
      <c r="F71" s="50"/>
      <c r="G71" s="50"/>
      <c r="H71" s="50"/>
      <c r="I71" s="50"/>
      <c r="J71" s="331"/>
      <c r="K71" s="50"/>
      <c r="L71" s="50"/>
      <c r="M71" s="50"/>
      <c r="S71" s="50"/>
      <c r="T71" s="50"/>
      <c r="U71" s="50"/>
      <c r="V71" s="50"/>
      <c r="W71" s="50"/>
      <c r="X71" s="50"/>
      <c r="Y71" s="50"/>
      <c r="Z71" s="331"/>
      <c r="AA71" s="50"/>
      <c r="AB71" s="50"/>
      <c r="AC71" s="50"/>
    </row>
    <row r="72" spans="3:32" x14ac:dyDescent="0.3">
      <c r="C72" s="48" t="s">
        <v>194</v>
      </c>
      <c r="D72" s="51">
        <f>D67+1</f>
        <v>10</v>
      </c>
      <c r="E72" s="51"/>
      <c r="J72" s="332"/>
      <c r="S72" s="48" t="s">
        <v>194</v>
      </c>
      <c r="T72" s="51">
        <f>T67+1</f>
        <v>10</v>
      </c>
      <c r="U72" s="51"/>
      <c r="Z72" s="332"/>
    </row>
    <row r="73" spans="3:32" x14ac:dyDescent="0.3">
      <c r="D73" s="326" t="s">
        <v>456</v>
      </c>
      <c r="E73" s="669"/>
      <c r="F73" s="670"/>
      <c r="H73" s="48" t="s">
        <v>455</v>
      </c>
      <c r="J73" s="392"/>
      <c r="K73" s="52"/>
      <c r="L73" s="52"/>
      <c r="M73" s="52"/>
      <c r="N73" s="118">
        <f>IF(E73="",0,1)</f>
        <v>0</v>
      </c>
      <c r="O73" s="131">
        <f>IF(E73="",0,J73)</f>
        <v>0</v>
      </c>
      <c r="P73" s="131"/>
      <c r="Q73" s="160"/>
      <c r="T73" s="326" t="s">
        <v>456</v>
      </c>
      <c r="U73" s="667"/>
      <c r="V73" s="668"/>
      <c r="X73" s="48" t="s">
        <v>455</v>
      </c>
      <c r="Z73" s="327"/>
      <c r="AA73" s="52"/>
      <c r="AB73" s="52"/>
      <c r="AC73" s="52"/>
      <c r="AD73" s="118">
        <f>IF(U73="",0,1)</f>
        <v>0</v>
      </c>
      <c r="AE73" s="131">
        <f>IF(U73="",0,Z73)</f>
        <v>0</v>
      </c>
      <c r="AF73" s="131"/>
    </row>
    <row r="74" spans="3:32" x14ac:dyDescent="0.3">
      <c r="D74" s="326" t="s">
        <v>457</v>
      </c>
      <c r="E74" s="324"/>
      <c r="F74" s="391"/>
      <c r="I74" s="325"/>
      <c r="J74" s="330"/>
      <c r="K74" s="52"/>
      <c r="L74" s="52"/>
      <c r="M74" s="52"/>
      <c r="O74" s="131"/>
      <c r="P74" s="131"/>
      <c r="Q74" s="160"/>
      <c r="T74" s="326" t="s">
        <v>457</v>
      </c>
      <c r="U74" s="386"/>
      <c r="V74" s="391"/>
      <c r="Y74" s="325"/>
      <c r="Z74" s="330"/>
      <c r="AA74" s="52"/>
      <c r="AB74" s="52"/>
      <c r="AC74" s="52"/>
      <c r="AE74" s="131"/>
      <c r="AF74" s="131"/>
    </row>
    <row r="75" spans="3:32" x14ac:dyDescent="0.3">
      <c r="D75" s="326" t="s">
        <v>458</v>
      </c>
      <c r="E75" s="324"/>
      <c r="F75" s="391"/>
      <c r="I75" s="325"/>
      <c r="J75" s="330"/>
      <c r="K75" s="52"/>
      <c r="L75" s="52"/>
      <c r="M75" s="52"/>
      <c r="O75" s="131"/>
      <c r="P75" s="131"/>
      <c r="Q75" s="160"/>
      <c r="T75" s="326" t="s">
        <v>458</v>
      </c>
      <c r="U75" s="386"/>
      <c r="V75" s="391"/>
      <c r="Y75" s="325"/>
      <c r="Z75" s="330"/>
      <c r="AA75" s="52"/>
      <c r="AB75" s="52"/>
      <c r="AC75" s="52"/>
      <c r="AE75" s="131"/>
      <c r="AF75" s="131"/>
    </row>
    <row r="76" spans="3:32" ht="17.25" thickBot="1" x14ac:dyDescent="0.35">
      <c r="C76" s="50"/>
      <c r="D76" s="50"/>
      <c r="E76" s="50"/>
      <c r="F76" s="50"/>
      <c r="G76" s="50"/>
      <c r="H76" s="50"/>
      <c r="I76" s="50"/>
      <c r="J76" s="331"/>
      <c r="K76" s="50"/>
      <c r="L76" s="50"/>
      <c r="M76" s="50"/>
      <c r="S76" s="50"/>
      <c r="T76" s="50"/>
      <c r="U76" s="50"/>
      <c r="V76" s="50"/>
      <c r="W76" s="50"/>
      <c r="X76" s="50"/>
      <c r="Y76" s="50"/>
      <c r="Z76" s="331"/>
      <c r="AA76" s="50"/>
      <c r="AB76" s="50"/>
      <c r="AC76" s="50"/>
    </row>
    <row r="77" spans="3:32" x14ac:dyDescent="0.3">
      <c r="C77" s="48" t="s">
        <v>194</v>
      </c>
      <c r="D77" s="51">
        <f>D72+1</f>
        <v>11</v>
      </c>
      <c r="E77" s="51"/>
      <c r="J77" s="332"/>
      <c r="S77" s="48" t="s">
        <v>194</v>
      </c>
      <c r="T77" s="51">
        <f>T72+1</f>
        <v>11</v>
      </c>
      <c r="U77" s="51"/>
      <c r="Z77" s="332"/>
    </row>
    <row r="78" spans="3:32" x14ac:dyDescent="0.3">
      <c r="D78" s="326" t="s">
        <v>456</v>
      </c>
      <c r="E78" s="669"/>
      <c r="F78" s="670"/>
      <c r="H78" s="48" t="s">
        <v>455</v>
      </c>
      <c r="J78" s="392"/>
      <c r="K78" s="52"/>
      <c r="L78" s="52"/>
      <c r="M78" s="52"/>
      <c r="N78" s="118">
        <f>IF(E78="",0,1)</f>
        <v>0</v>
      </c>
      <c r="O78" s="131">
        <f>IF(E78="",0,J78)</f>
        <v>0</v>
      </c>
      <c r="P78" s="131"/>
      <c r="Q78" s="160"/>
      <c r="T78" s="326" t="s">
        <v>456</v>
      </c>
      <c r="U78" s="667"/>
      <c r="V78" s="668"/>
      <c r="X78" s="48" t="s">
        <v>455</v>
      </c>
      <c r="Z78" s="327"/>
      <c r="AA78" s="52"/>
      <c r="AB78" s="52"/>
      <c r="AC78" s="52"/>
      <c r="AD78" s="118">
        <f>IF(U78="",0,1)</f>
        <v>0</v>
      </c>
      <c r="AE78" s="131">
        <f>IF(U78="",0,Z78)</f>
        <v>0</v>
      </c>
      <c r="AF78" s="131"/>
    </row>
    <row r="79" spans="3:32" x14ac:dyDescent="0.3">
      <c r="D79" s="326" t="s">
        <v>457</v>
      </c>
      <c r="E79" s="324"/>
      <c r="F79" s="391"/>
      <c r="I79" s="325"/>
      <c r="J79" s="330"/>
      <c r="K79" s="52"/>
      <c r="L79" s="52"/>
      <c r="M79" s="52"/>
      <c r="O79" s="131"/>
      <c r="P79" s="131"/>
      <c r="Q79" s="160"/>
      <c r="T79" s="326" t="s">
        <v>457</v>
      </c>
      <c r="U79" s="386"/>
      <c r="V79" s="391"/>
      <c r="Y79" s="325"/>
      <c r="Z79" s="330"/>
      <c r="AA79" s="52"/>
      <c r="AB79" s="52"/>
      <c r="AC79" s="52"/>
      <c r="AE79" s="131"/>
      <c r="AF79" s="131"/>
    </row>
    <row r="80" spans="3:32" x14ac:dyDescent="0.3">
      <c r="D80" s="326" t="s">
        <v>458</v>
      </c>
      <c r="E80" s="324"/>
      <c r="F80" s="391"/>
      <c r="I80" s="325"/>
      <c r="J80" s="330"/>
      <c r="K80" s="52"/>
      <c r="L80" s="52"/>
      <c r="M80" s="52"/>
      <c r="O80" s="131"/>
      <c r="P80" s="131"/>
      <c r="Q80" s="160"/>
      <c r="T80" s="326" t="s">
        <v>458</v>
      </c>
      <c r="U80" s="386"/>
      <c r="V80" s="391"/>
      <c r="Y80" s="325"/>
      <c r="Z80" s="330"/>
      <c r="AA80" s="52"/>
      <c r="AB80" s="52"/>
      <c r="AC80" s="52"/>
      <c r="AE80" s="131"/>
      <c r="AF80" s="131"/>
    </row>
    <row r="81" spans="3:32" ht="17.25" thickBot="1" x14ac:dyDescent="0.35">
      <c r="C81" s="50"/>
      <c r="D81" s="50"/>
      <c r="E81" s="50"/>
      <c r="F81" s="50"/>
      <c r="G81" s="50"/>
      <c r="H81" s="50"/>
      <c r="I81" s="50"/>
      <c r="J81" s="331"/>
      <c r="K81" s="50"/>
      <c r="L81" s="50"/>
      <c r="M81" s="50"/>
      <c r="S81" s="50"/>
      <c r="T81" s="50"/>
      <c r="U81" s="50"/>
      <c r="V81" s="50"/>
      <c r="W81" s="50"/>
      <c r="X81" s="50"/>
      <c r="Y81" s="50"/>
      <c r="Z81" s="331"/>
      <c r="AA81" s="50"/>
      <c r="AB81" s="50"/>
      <c r="AC81" s="50"/>
    </row>
    <row r="82" spans="3:32" x14ac:dyDescent="0.3">
      <c r="C82" s="48" t="s">
        <v>194</v>
      </c>
      <c r="D82" s="51">
        <f>D77+1</f>
        <v>12</v>
      </c>
      <c r="E82" s="51"/>
      <c r="J82" s="332"/>
      <c r="S82" s="48" t="s">
        <v>194</v>
      </c>
      <c r="T82" s="51">
        <f>T77+1</f>
        <v>12</v>
      </c>
      <c r="U82" s="51"/>
      <c r="Z82" s="332"/>
    </row>
    <row r="83" spans="3:32" x14ac:dyDescent="0.3">
      <c r="D83" s="326" t="s">
        <v>456</v>
      </c>
      <c r="E83" s="669"/>
      <c r="F83" s="670"/>
      <c r="H83" s="48" t="s">
        <v>455</v>
      </c>
      <c r="J83" s="392"/>
      <c r="K83" s="52"/>
      <c r="L83" s="52"/>
      <c r="M83" s="52"/>
      <c r="N83" s="118">
        <f>IF(E83="",0,1)</f>
        <v>0</v>
      </c>
      <c r="O83" s="131">
        <f>IF(E83="",0,J83)</f>
        <v>0</v>
      </c>
      <c r="P83" s="131"/>
      <c r="Q83" s="160"/>
      <c r="T83" s="326" t="s">
        <v>456</v>
      </c>
      <c r="U83" s="667"/>
      <c r="V83" s="668"/>
      <c r="X83" s="48" t="s">
        <v>455</v>
      </c>
      <c r="Z83" s="327"/>
      <c r="AA83" s="52"/>
      <c r="AB83" s="52"/>
      <c r="AC83" s="52"/>
      <c r="AD83" s="118">
        <f>IF(U83="",0,1)</f>
        <v>0</v>
      </c>
      <c r="AE83" s="131">
        <f>IF(U83="",0,Z83)</f>
        <v>0</v>
      </c>
      <c r="AF83" s="131"/>
    </row>
    <row r="84" spans="3:32" x14ac:dyDescent="0.3">
      <c r="D84" s="326" t="s">
        <v>457</v>
      </c>
      <c r="E84" s="324"/>
      <c r="F84" s="391"/>
      <c r="I84" s="325"/>
      <c r="J84" s="330"/>
      <c r="K84" s="52"/>
      <c r="L84" s="52"/>
      <c r="M84" s="52"/>
      <c r="O84" s="131"/>
      <c r="P84" s="131"/>
      <c r="Q84" s="160"/>
      <c r="T84" s="326" t="s">
        <v>457</v>
      </c>
      <c r="U84" s="386"/>
      <c r="V84" s="391"/>
      <c r="Y84" s="325"/>
      <c r="Z84" s="330"/>
      <c r="AA84" s="52"/>
      <c r="AB84" s="52"/>
      <c r="AC84" s="52"/>
      <c r="AE84" s="131"/>
      <c r="AF84" s="131"/>
    </row>
    <row r="85" spans="3:32" x14ac:dyDescent="0.3">
      <c r="D85" s="326" t="s">
        <v>458</v>
      </c>
      <c r="E85" s="324"/>
      <c r="F85" s="391"/>
      <c r="I85" s="325"/>
      <c r="J85" s="330"/>
      <c r="K85" s="52"/>
      <c r="L85" s="52"/>
      <c r="M85" s="52"/>
      <c r="O85" s="131"/>
      <c r="P85" s="131"/>
      <c r="Q85" s="160"/>
      <c r="T85" s="326" t="s">
        <v>458</v>
      </c>
      <c r="U85" s="386"/>
      <c r="V85" s="391"/>
      <c r="Y85" s="325"/>
      <c r="Z85" s="330"/>
      <c r="AA85" s="52"/>
      <c r="AB85" s="52"/>
      <c r="AC85" s="52"/>
      <c r="AE85" s="131"/>
      <c r="AF85" s="131"/>
    </row>
    <row r="86" spans="3:32" ht="17.25" thickBot="1" x14ac:dyDescent="0.35">
      <c r="C86" s="50"/>
      <c r="D86" s="50"/>
      <c r="E86" s="50"/>
      <c r="F86" s="50"/>
      <c r="G86" s="50"/>
      <c r="H86" s="50"/>
      <c r="I86" s="50"/>
      <c r="J86" s="331"/>
      <c r="K86" s="50"/>
      <c r="L86" s="50"/>
      <c r="M86" s="50"/>
      <c r="S86" s="50"/>
      <c r="T86" s="50"/>
      <c r="U86" s="50"/>
      <c r="V86" s="50"/>
      <c r="W86" s="50"/>
      <c r="X86" s="50"/>
      <c r="Y86" s="50"/>
      <c r="Z86" s="331"/>
      <c r="AA86" s="50"/>
      <c r="AB86" s="50"/>
      <c r="AC86" s="50"/>
    </row>
    <row r="87" spans="3:32" x14ac:dyDescent="0.3">
      <c r="C87" s="48" t="s">
        <v>194</v>
      </c>
      <c r="D87" s="51">
        <f>D82+1</f>
        <v>13</v>
      </c>
      <c r="E87" s="51"/>
      <c r="J87" s="332"/>
      <c r="S87" s="48" t="s">
        <v>194</v>
      </c>
      <c r="T87" s="51">
        <f>T82+1</f>
        <v>13</v>
      </c>
      <c r="U87" s="51"/>
      <c r="Z87" s="332"/>
    </row>
    <row r="88" spans="3:32" x14ac:dyDescent="0.3">
      <c r="D88" s="326" t="s">
        <v>456</v>
      </c>
      <c r="E88" s="669"/>
      <c r="F88" s="670"/>
      <c r="H88" s="48" t="s">
        <v>455</v>
      </c>
      <c r="J88" s="392"/>
      <c r="K88" s="52"/>
      <c r="L88" s="52"/>
      <c r="M88" s="52"/>
      <c r="N88" s="118">
        <f>IF(E88="",0,1)</f>
        <v>0</v>
      </c>
      <c r="O88" s="131">
        <f>IF(E88="",0,J88)</f>
        <v>0</v>
      </c>
      <c r="P88" s="131"/>
      <c r="Q88" s="160"/>
      <c r="T88" s="326" t="s">
        <v>456</v>
      </c>
      <c r="U88" s="667"/>
      <c r="V88" s="668"/>
      <c r="X88" s="48" t="s">
        <v>455</v>
      </c>
      <c r="Z88" s="327"/>
      <c r="AA88" s="52"/>
      <c r="AB88" s="52"/>
      <c r="AC88" s="52"/>
      <c r="AD88" s="118">
        <f>IF(U88="",0,1)</f>
        <v>0</v>
      </c>
      <c r="AE88" s="131">
        <f>IF(U88="",0,Z88)</f>
        <v>0</v>
      </c>
      <c r="AF88" s="131"/>
    </row>
    <row r="89" spans="3:32" x14ac:dyDescent="0.3">
      <c r="D89" s="326" t="s">
        <v>457</v>
      </c>
      <c r="E89" s="324"/>
      <c r="F89" s="391"/>
      <c r="I89" s="325"/>
      <c r="J89" s="330"/>
      <c r="K89" s="52"/>
      <c r="L89" s="52"/>
      <c r="M89" s="52"/>
      <c r="O89" s="131"/>
      <c r="P89" s="131"/>
      <c r="Q89" s="160"/>
      <c r="T89" s="326" t="s">
        <v>457</v>
      </c>
      <c r="U89" s="386"/>
      <c r="V89" s="391"/>
      <c r="Y89" s="325"/>
      <c r="Z89" s="330"/>
      <c r="AA89" s="52"/>
      <c r="AB89" s="52"/>
      <c r="AC89" s="52"/>
      <c r="AE89" s="131"/>
      <c r="AF89" s="131"/>
    </row>
    <row r="90" spans="3:32" x14ac:dyDescent="0.3">
      <c r="D90" s="326" t="s">
        <v>458</v>
      </c>
      <c r="E90" s="324"/>
      <c r="F90" s="391"/>
      <c r="I90" s="325"/>
      <c r="J90" s="330"/>
      <c r="K90" s="52"/>
      <c r="L90" s="52"/>
      <c r="M90" s="52"/>
      <c r="O90" s="131"/>
      <c r="P90" s="131"/>
      <c r="Q90" s="160"/>
      <c r="T90" s="326" t="s">
        <v>458</v>
      </c>
      <c r="U90" s="386"/>
      <c r="V90" s="391"/>
      <c r="Y90" s="325"/>
      <c r="Z90" s="330"/>
      <c r="AA90" s="52"/>
      <c r="AB90" s="52"/>
      <c r="AC90" s="52"/>
      <c r="AE90" s="131"/>
      <c r="AF90" s="131"/>
    </row>
    <row r="91" spans="3:32" ht="17.25" thickBot="1" x14ac:dyDescent="0.35">
      <c r="C91" s="50"/>
      <c r="D91" s="50"/>
      <c r="E91" s="50"/>
      <c r="F91" s="50"/>
      <c r="G91" s="50"/>
      <c r="H91" s="50"/>
      <c r="I91" s="50"/>
      <c r="J91" s="331"/>
      <c r="K91" s="50"/>
      <c r="L91" s="50"/>
      <c r="M91" s="50"/>
      <c r="S91" s="50"/>
      <c r="T91" s="50"/>
      <c r="U91" s="50"/>
      <c r="V91" s="50"/>
      <c r="W91" s="50"/>
      <c r="X91" s="50"/>
      <c r="Y91" s="50"/>
      <c r="Z91" s="331"/>
      <c r="AA91" s="50"/>
      <c r="AB91" s="50"/>
      <c r="AC91" s="50"/>
    </row>
    <row r="92" spans="3:32" x14ac:dyDescent="0.3">
      <c r="C92" s="48" t="s">
        <v>194</v>
      </c>
      <c r="D92" s="51">
        <f>D87+1</f>
        <v>14</v>
      </c>
      <c r="E92" s="51"/>
      <c r="J92" s="332"/>
      <c r="S92" s="48" t="s">
        <v>194</v>
      </c>
      <c r="T92" s="51">
        <f>T87+1</f>
        <v>14</v>
      </c>
      <c r="U92" s="51"/>
      <c r="Z92" s="332"/>
    </row>
    <row r="93" spans="3:32" x14ac:dyDescent="0.3">
      <c r="D93" s="326" t="s">
        <v>456</v>
      </c>
      <c r="E93" s="669"/>
      <c r="F93" s="670"/>
      <c r="H93" s="48" t="s">
        <v>455</v>
      </c>
      <c r="J93" s="392"/>
      <c r="K93" s="52"/>
      <c r="L93" s="52"/>
      <c r="M93" s="52"/>
      <c r="N93" s="118">
        <f>IF(E93="",0,1)</f>
        <v>0</v>
      </c>
      <c r="O93" s="131">
        <f>IF(E93="",0,J93)</f>
        <v>0</v>
      </c>
      <c r="P93" s="131"/>
      <c r="Q93" s="160"/>
      <c r="T93" s="326" t="s">
        <v>456</v>
      </c>
      <c r="U93" s="667"/>
      <c r="V93" s="668"/>
      <c r="X93" s="48" t="s">
        <v>455</v>
      </c>
      <c r="Z93" s="327"/>
      <c r="AA93" s="52"/>
      <c r="AB93" s="52"/>
      <c r="AC93" s="52"/>
      <c r="AD93" s="118">
        <f>IF(U93="",0,1)</f>
        <v>0</v>
      </c>
      <c r="AE93" s="131">
        <f>IF(U93="",0,Z93)</f>
        <v>0</v>
      </c>
      <c r="AF93" s="131"/>
    </row>
    <row r="94" spans="3:32" x14ac:dyDescent="0.3">
      <c r="D94" s="326" t="s">
        <v>457</v>
      </c>
      <c r="E94" s="324"/>
      <c r="F94" s="391"/>
      <c r="I94" s="325"/>
      <c r="J94" s="330"/>
      <c r="K94" s="52"/>
      <c r="L94" s="52"/>
      <c r="M94" s="52"/>
      <c r="O94" s="131"/>
      <c r="P94" s="131"/>
      <c r="Q94" s="160"/>
      <c r="T94" s="326" t="s">
        <v>457</v>
      </c>
      <c r="U94" s="386"/>
      <c r="V94" s="391"/>
      <c r="Y94" s="325"/>
      <c r="Z94" s="330"/>
      <c r="AA94" s="52"/>
      <c r="AB94" s="52"/>
      <c r="AC94" s="52"/>
      <c r="AE94" s="131"/>
      <c r="AF94" s="131"/>
    </row>
    <row r="95" spans="3:32" x14ac:dyDescent="0.3">
      <c r="D95" s="326" t="s">
        <v>458</v>
      </c>
      <c r="E95" s="324"/>
      <c r="F95" s="391"/>
      <c r="I95" s="325"/>
      <c r="J95" s="330"/>
      <c r="K95" s="52"/>
      <c r="L95" s="52"/>
      <c r="M95" s="52"/>
      <c r="O95" s="131"/>
      <c r="P95" s="131"/>
      <c r="Q95" s="160"/>
      <c r="T95" s="326" t="s">
        <v>458</v>
      </c>
      <c r="U95" s="386"/>
      <c r="V95" s="391"/>
      <c r="Y95" s="325"/>
      <c r="Z95" s="330"/>
      <c r="AA95" s="52"/>
      <c r="AB95" s="52"/>
      <c r="AC95" s="52"/>
      <c r="AE95" s="131"/>
      <c r="AF95" s="131"/>
    </row>
    <row r="96" spans="3:32" ht="17.25" thickBot="1" x14ac:dyDescent="0.35">
      <c r="C96" s="50"/>
      <c r="D96" s="50"/>
      <c r="E96" s="50"/>
      <c r="F96" s="50"/>
      <c r="G96" s="50"/>
      <c r="H96" s="50"/>
      <c r="I96" s="50"/>
      <c r="J96" s="331"/>
      <c r="K96" s="50"/>
      <c r="L96" s="50"/>
      <c r="M96" s="50"/>
      <c r="S96" s="50"/>
      <c r="T96" s="50"/>
      <c r="U96" s="50"/>
      <c r="V96" s="50"/>
      <c r="W96" s="50"/>
      <c r="X96" s="50"/>
      <c r="Y96" s="50"/>
      <c r="Z96" s="331"/>
      <c r="AA96" s="50"/>
      <c r="AB96" s="50"/>
      <c r="AC96" s="50"/>
    </row>
    <row r="97" spans="3:32" x14ac:dyDescent="0.3">
      <c r="C97" s="48" t="s">
        <v>194</v>
      </c>
      <c r="D97" s="51">
        <f>D92+1</f>
        <v>15</v>
      </c>
      <c r="E97" s="51"/>
      <c r="J97" s="332"/>
      <c r="S97" s="48" t="s">
        <v>194</v>
      </c>
      <c r="T97" s="51">
        <f>T92+1</f>
        <v>15</v>
      </c>
      <c r="U97" s="51"/>
      <c r="Z97" s="332"/>
    </row>
    <row r="98" spans="3:32" x14ac:dyDescent="0.3">
      <c r="D98" s="326" t="s">
        <v>456</v>
      </c>
      <c r="E98" s="669"/>
      <c r="F98" s="670"/>
      <c r="H98" s="48" t="s">
        <v>455</v>
      </c>
      <c r="J98" s="392"/>
      <c r="K98" s="52"/>
      <c r="L98" s="52"/>
      <c r="M98" s="52"/>
      <c r="N98" s="118">
        <f>IF(E98="",0,1)</f>
        <v>0</v>
      </c>
      <c r="O98" s="131">
        <f>IF(E98="",0,J98)</f>
        <v>0</v>
      </c>
      <c r="P98" s="131"/>
      <c r="Q98" s="160"/>
      <c r="T98" s="326" t="s">
        <v>456</v>
      </c>
      <c r="U98" s="667"/>
      <c r="V98" s="668"/>
      <c r="X98" s="48" t="s">
        <v>455</v>
      </c>
      <c r="Z98" s="327"/>
      <c r="AA98" s="52"/>
      <c r="AB98" s="52"/>
      <c r="AC98" s="52"/>
      <c r="AD98" s="118">
        <f>IF(U98="",0,1)</f>
        <v>0</v>
      </c>
      <c r="AE98" s="131">
        <f>IF(U98="",0,Z98)</f>
        <v>0</v>
      </c>
      <c r="AF98" s="131"/>
    </row>
    <row r="99" spans="3:32" x14ac:dyDescent="0.3">
      <c r="D99" s="326" t="s">
        <v>457</v>
      </c>
      <c r="E99" s="324"/>
      <c r="F99" s="391"/>
      <c r="I99" s="325"/>
      <c r="J99" s="330"/>
      <c r="K99" s="52"/>
      <c r="L99" s="52"/>
      <c r="M99" s="52"/>
      <c r="O99" s="131"/>
      <c r="P99" s="131"/>
      <c r="Q99" s="160"/>
      <c r="T99" s="326" t="s">
        <v>457</v>
      </c>
      <c r="U99" s="386"/>
      <c r="V99" s="391"/>
      <c r="Y99" s="325"/>
      <c r="Z99" s="330"/>
      <c r="AA99" s="52"/>
      <c r="AB99" s="52"/>
      <c r="AC99" s="52"/>
      <c r="AE99" s="131"/>
      <c r="AF99" s="131"/>
    </row>
    <row r="100" spans="3:32" x14ac:dyDescent="0.3">
      <c r="D100" s="326" t="s">
        <v>458</v>
      </c>
      <c r="E100" s="324"/>
      <c r="F100" s="391"/>
      <c r="I100" s="325"/>
      <c r="J100" s="330"/>
      <c r="K100" s="52"/>
      <c r="L100" s="52"/>
      <c r="M100" s="52"/>
      <c r="O100" s="131"/>
      <c r="P100" s="131"/>
      <c r="Q100" s="160"/>
      <c r="T100" s="326" t="s">
        <v>458</v>
      </c>
      <c r="U100" s="386"/>
      <c r="V100" s="391"/>
      <c r="Y100" s="325"/>
      <c r="Z100" s="330"/>
      <c r="AA100" s="52"/>
      <c r="AB100" s="52"/>
      <c r="AC100" s="52"/>
      <c r="AE100" s="131"/>
      <c r="AF100" s="131"/>
    </row>
    <row r="101" spans="3:32" ht="17.25" thickBot="1" x14ac:dyDescent="0.35">
      <c r="C101" s="50"/>
      <c r="D101" s="50"/>
      <c r="E101" s="50"/>
      <c r="F101" s="50"/>
      <c r="G101" s="50"/>
      <c r="H101" s="50"/>
      <c r="I101" s="50"/>
      <c r="J101" s="331"/>
      <c r="K101" s="50"/>
      <c r="L101" s="50"/>
      <c r="M101" s="50"/>
      <c r="S101" s="50"/>
      <c r="T101" s="50"/>
      <c r="U101" s="50"/>
      <c r="V101" s="50"/>
      <c r="W101" s="50"/>
      <c r="X101" s="50"/>
      <c r="Y101" s="50"/>
      <c r="Z101" s="331"/>
      <c r="AA101" s="50"/>
      <c r="AB101" s="50"/>
      <c r="AC101" s="50"/>
    </row>
    <row r="102" spans="3:32" x14ac:dyDescent="0.3">
      <c r="C102" s="48" t="s">
        <v>194</v>
      </c>
      <c r="D102" s="51">
        <f>D97+1</f>
        <v>16</v>
      </c>
      <c r="E102" s="51"/>
      <c r="J102" s="332"/>
      <c r="S102" s="48" t="s">
        <v>194</v>
      </c>
      <c r="T102" s="51">
        <f>T97+1</f>
        <v>16</v>
      </c>
      <c r="U102" s="51"/>
      <c r="Z102" s="332"/>
    </row>
    <row r="103" spans="3:32" x14ac:dyDescent="0.3">
      <c r="D103" s="326" t="s">
        <v>456</v>
      </c>
      <c r="E103" s="669"/>
      <c r="F103" s="670"/>
      <c r="H103" s="48" t="s">
        <v>455</v>
      </c>
      <c r="J103" s="392"/>
      <c r="K103" s="52"/>
      <c r="L103" s="52"/>
      <c r="M103" s="52"/>
      <c r="N103" s="118">
        <f>IF(E103="",0,1)</f>
        <v>0</v>
      </c>
      <c r="O103" s="131">
        <f>IF(E103="",0,J103)</f>
        <v>0</v>
      </c>
      <c r="P103" s="131"/>
      <c r="Q103" s="160"/>
      <c r="T103" s="326" t="s">
        <v>456</v>
      </c>
      <c r="U103" s="667"/>
      <c r="V103" s="668"/>
      <c r="X103" s="48" t="s">
        <v>455</v>
      </c>
      <c r="Z103" s="327"/>
      <c r="AA103" s="52"/>
      <c r="AB103" s="52"/>
      <c r="AC103" s="52"/>
      <c r="AD103" s="118">
        <f>IF(U103="",0,1)</f>
        <v>0</v>
      </c>
      <c r="AE103" s="131">
        <f>IF(U103="",0,Z103)</f>
        <v>0</v>
      </c>
      <c r="AF103" s="131"/>
    </row>
    <row r="104" spans="3:32" x14ac:dyDescent="0.3">
      <c r="D104" s="326" t="s">
        <v>457</v>
      </c>
      <c r="E104" s="324"/>
      <c r="F104" s="391"/>
      <c r="I104" s="325"/>
      <c r="J104" s="330"/>
      <c r="K104" s="52"/>
      <c r="L104" s="52"/>
      <c r="M104" s="52"/>
      <c r="O104" s="131"/>
      <c r="P104" s="131"/>
      <c r="Q104" s="160"/>
      <c r="T104" s="326" t="s">
        <v>457</v>
      </c>
      <c r="U104" s="386"/>
      <c r="V104" s="391"/>
      <c r="Y104" s="325"/>
      <c r="Z104" s="330"/>
      <c r="AA104" s="52"/>
      <c r="AB104" s="52"/>
      <c r="AC104" s="52"/>
      <c r="AE104" s="131"/>
      <c r="AF104" s="131"/>
    </row>
    <row r="105" spans="3:32" x14ac:dyDescent="0.3">
      <c r="D105" s="326" t="s">
        <v>458</v>
      </c>
      <c r="E105" s="324"/>
      <c r="F105" s="391"/>
      <c r="I105" s="325"/>
      <c r="J105" s="330"/>
      <c r="K105" s="52"/>
      <c r="L105" s="52"/>
      <c r="M105" s="52"/>
      <c r="O105" s="131"/>
      <c r="P105" s="131"/>
      <c r="Q105" s="160"/>
      <c r="T105" s="326" t="s">
        <v>458</v>
      </c>
      <c r="U105" s="386"/>
      <c r="V105" s="391"/>
      <c r="Y105" s="325"/>
      <c r="Z105" s="330"/>
      <c r="AA105" s="52"/>
      <c r="AB105" s="52"/>
      <c r="AC105" s="52"/>
      <c r="AE105" s="131"/>
      <c r="AF105" s="131"/>
    </row>
    <row r="106" spans="3:32" ht="17.25" thickBot="1" x14ac:dyDescent="0.35">
      <c r="C106" s="50"/>
      <c r="D106" s="50"/>
      <c r="E106" s="50"/>
      <c r="F106" s="50"/>
      <c r="G106" s="50"/>
      <c r="H106" s="50"/>
      <c r="I106" s="50"/>
      <c r="J106" s="331"/>
      <c r="K106" s="50"/>
      <c r="L106" s="50"/>
      <c r="M106" s="50"/>
      <c r="S106" s="50"/>
      <c r="T106" s="50"/>
      <c r="U106" s="50"/>
      <c r="V106" s="50"/>
      <c r="W106" s="50"/>
      <c r="X106" s="50"/>
      <c r="Y106" s="50"/>
      <c r="Z106" s="331"/>
      <c r="AA106" s="50"/>
      <c r="AB106" s="50"/>
      <c r="AC106" s="50"/>
    </row>
    <row r="107" spans="3:32" x14ac:dyDescent="0.3">
      <c r="C107" s="48" t="s">
        <v>194</v>
      </c>
      <c r="D107" s="51">
        <f>D102+1</f>
        <v>17</v>
      </c>
      <c r="E107" s="51"/>
      <c r="J107" s="332"/>
      <c r="S107" s="48" t="s">
        <v>194</v>
      </c>
      <c r="T107" s="51">
        <f>T102+1</f>
        <v>17</v>
      </c>
      <c r="U107" s="51"/>
      <c r="Z107" s="332"/>
    </row>
    <row r="108" spans="3:32" x14ac:dyDescent="0.3">
      <c r="D108" s="326" t="s">
        <v>456</v>
      </c>
      <c r="E108" s="669"/>
      <c r="F108" s="670"/>
      <c r="H108" s="48" t="s">
        <v>455</v>
      </c>
      <c r="J108" s="392"/>
      <c r="K108" s="52"/>
      <c r="L108" s="52"/>
      <c r="M108" s="52"/>
      <c r="N108" s="118">
        <f>IF(E108="",0,1)</f>
        <v>0</v>
      </c>
      <c r="O108" s="131">
        <f>IF(E108="",0,J108)</f>
        <v>0</v>
      </c>
      <c r="P108" s="131"/>
      <c r="Q108" s="160"/>
      <c r="T108" s="326" t="s">
        <v>456</v>
      </c>
      <c r="U108" s="667"/>
      <c r="V108" s="668"/>
      <c r="X108" s="48" t="s">
        <v>455</v>
      </c>
      <c r="Z108" s="327"/>
      <c r="AA108" s="52"/>
      <c r="AB108" s="52"/>
      <c r="AC108" s="52"/>
      <c r="AD108" s="118">
        <f>IF(U108="",0,1)</f>
        <v>0</v>
      </c>
      <c r="AE108" s="131">
        <f>IF(U108="",0,Z108)</f>
        <v>0</v>
      </c>
      <c r="AF108" s="131"/>
    </row>
    <row r="109" spans="3:32" x14ac:dyDescent="0.3">
      <c r="D109" s="326" t="s">
        <v>457</v>
      </c>
      <c r="E109" s="324"/>
      <c r="F109" s="391"/>
      <c r="I109" s="325"/>
      <c r="J109" s="330"/>
      <c r="K109" s="52"/>
      <c r="L109" s="52"/>
      <c r="M109" s="52"/>
      <c r="O109" s="131"/>
      <c r="P109" s="131"/>
      <c r="Q109" s="160"/>
      <c r="T109" s="326" t="s">
        <v>457</v>
      </c>
      <c r="U109" s="386"/>
      <c r="V109" s="391"/>
      <c r="Y109" s="325"/>
      <c r="Z109" s="330"/>
      <c r="AA109" s="52"/>
      <c r="AB109" s="52"/>
      <c r="AC109" s="52"/>
      <c r="AE109" s="131"/>
      <c r="AF109" s="131"/>
    </row>
    <row r="110" spans="3:32" x14ac:dyDescent="0.3">
      <c r="D110" s="326" t="s">
        <v>458</v>
      </c>
      <c r="E110" s="324"/>
      <c r="F110" s="391"/>
      <c r="I110" s="325"/>
      <c r="J110" s="330"/>
      <c r="K110" s="52"/>
      <c r="L110" s="52"/>
      <c r="M110" s="52"/>
      <c r="O110" s="131"/>
      <c r="P110" s="131"/>
      <c r="Q110" s="160"/>
      <c r="T110" s="326" t="s">
        <v>458</v>
      </c>
      <c r="U110" s="386"/>
      <c r="V110" s="391"/>
      <c r="Y110" s="325"/>
      <c r="Z110" s="330"/>
      <c r="AA110" s="52"/>
      <c r="AB110" s="52"/>
      <c r="AC110" s="52"/>
      <c r="AE110" s="131"/>
      <c r="AF110" s="131"/>
    </row>
    <row r="111" spans="3:32" ht="17.25" thickBot="1" x14ac:dyDescent="0.35">
      <c r="C111" s="50"/>
      <c r="D111" s="50"/>
      <c r="E111" s="50"/>
      <c r="F111" s="50"/>
      <c r="G111" s="50"/>
      <c r="H111" s="50"/>
      <c r="I111" s="50"/>
      <c r="J111" s="331"/>
      <c r="K111" s="50"/>
      <c r="L111" s="50"/>
      <c r="M111" s="50"/>
      <c r="S111" s="50"/>
      <c r="T111" s="50"/>
      <c r="U111" s="50"/>
      <c r="V111" s="50"/>
      <c r="W111" s="50"/>
      <c r="X111" s="50"/>
      <c r="Y111" s="50"/>
      <c r="Z111" s="331"/>
      <c r="AA111" s="50"/>
      <c r="AB111" s="50"/>
      <c r="AC111" s="50"/>
    </row>
    <row r="112" spans="3:32" x14ac:dyDescent="0.3">
      <c r="C112" s="48" t="s">
        <v>194</v>
      </c>
      <c r="D112" s="51">
        <f>D107+1</f>
        <v>18</v>
      </c>
      <c r="E112" s="51"/>
      <c r="J112" s="332"/>
      <c r="S112" s="48" t="s">
        <v>194</v>
      </c>
      <c r="T112" s="51">
        <f>T107+1</f>
        <v>18</v>
      </c>
      <c r="U112" s="51"/>
      <c r="Z112" s="332"/>
    </row>
    <row r="113" spans="3:32" x14ac:dyDescent="0.3">
      <c r="D113" s="326" t="s">
        <v>456</v>
      </c>
      <c r="E113" s="669"/>
      <c r="F113" s="670"/>
      <c r="H113" s="48" t="s">
        <v>455</v>
      </c>
      <c r="J113" s="392"/>
      <c r="K113" s="52"/>
      <c r="L113" s="52"/>
      <c r="M113" s="52"/>
      <c r="N113" s="118">
        <f>IF(E113="",0,1)</f>
        <v>0</v>
      </c>
      <c r="O113" s="131">
        <f>IF(E113="",0,J113)</f>
        <v>0</v>
      </c>
      <c r="P113" s="131"/>
      <c r="Q113" s="160"/>
      <c r="T113" s="326" t="s">
        <v>456</v>
      </c>
      <c r="U113" s="667"/>
      <c r="V113" s="668"/>
      <c r="X113" s="48" t="s">
        <v>455</v>
      </c>
      <c r="Z113" s="327"/>
      <c r="AA113" s="52"/>
      <c r="AB113" s="52"/>
      <c r="AC113" s="52"/>
      <c r="AD113" s="118">
        <f>IF(U113="",0,1)</f>
        <v>0</v>
      </c>
      <c r="AE113" s="131">
        <f>IF(U113="",0,Z113)</f>
        <v>0</v>
      </c>
      <c r="AF113" s="131"/>
    </row>
    <row r="114" spans="3:32" x14ac:dyDescent="0.3">
      <c r="D114" s="326" t="s">
        <v>457</v>
      </c>
      <c r="E114" s="324"/>
      <c r="F114" s="391"/>
      <c r="I114" s="325"/>
      <c r="J114" s="330"/>
      <c r="K114" s="52"/>
      <c r="L114" s="52"/>
      <c r="M114" s="52"/>
      <c r="O114" s="131"/>
      <c r="P114" s="131"/>
      <c r="Q114" s="160"/>
      <c r="T114" s="326" t="s">
        <v>457</v>
      </c>
      <c r="U114" s="386"/>
      <c r="V114" s="391"/>
      <c r="Y114" s="325"/>
      <c r="Z114" s="330"/>
      <c r="AA114" s="52"/>
      <c r="AB114" s="52"/>
      <c r="AC114" s="52"/>
      <c r="AE114" s="131"/>
      <c r="AF114" s="131"/>
    </row>
    <row r="115" spans="3:32" x14ac:dyDescent="0.3">
      <c r="D115" s="326" t="s">
        <v>458</v>
      </c>
      <c r="E115" s="324"/>
      <c r="F115" s="391"/>
      <c r="I115" s="325"/>
      <c r="J115" s="330"/>
      <c r="K115" s="52"/>
      <c r="L115" s="52"/>
      <c r="M115" s="52"/>
      <c r="O115" s="131"/>
      <c r="P115" s="131"/>
      <c r="Q115" s="160"/>
      <c r="T115" s="326" t="s">
        <v>458</v>
      </c>
      <c r="U115" s="386"/>
      <c r="V115" s="391"/>
      <c r="Y115" s="325"/>
      <c r="Z115" s="330"/>
      <c r="AA115" s="52"/>
      <c r="AB115" s="52"/>
      <c r="AC115" s="52"/>
      <c r="AE115" s="131"/>
      <c r="AF115" s="131"/>
    </row>
    <row r="116" spans="3:32" ht="17.25" thickBot="1" x14ac:dyDescent="0.35">
      <c r="C116" s="50"/>
      <c r="D116" s="50"/>
      <c r="E116" s="50"/>
      <c r="F116" s="50"/>
      <c r="G116" s="50"/>
      <c r="H116" s="50"/>
      <c r="I116" s="50"/>
      <c r="J116" s="331"/>
      <c r="K116" s="50"/>
      <c r="L116" s="50"/>
      <c r="M116" s="50"/>
      <c r="S116" s="50"/>
      <c r="T116" s="50"/>
      <c r="U116" s="50"/>
      <c r="V116" s="50"/>
      <c r="W116" s="50"/>
      <c r="X116" s="50"/>
      <c r="Y116" s="50"/>
      <c r="Z116" s="331"/>
      <c r="AA116" s="50"/>
      <c r="AB116" s="50"/>
      <c r="AC116" s="50"/>
    </row>
    <row r="117" spans="3:32" x14ac:dyDescent="0.3">
      <c r="C117" s="48" t="s">
        <v>194</v>
      </c>
      <c r="D117" s="51">
        <f>D112+1</f>
        <v>19</v>
      </c>
      <c r="E117" s="51"/>
      <c r="J117" s="332"/>
      <c r="S117" s="48" t="s">
        <v>194</v>
      </c>
      <c r="T117" s="51">
        <f>T112+1</f>
        <v>19</v>
      </c>
      <c r="U117" s="51"/>
      <c r="Z117" s="332"/>
    </row>
    <row r="118" spans="3:32" x14ac:dyDescent="0.3">
      <c r="D118" s="326" t="s">
        <v>456</v>
      </c>
      <c r="E118" s="669"/>
      <c r="F118" s="670"/>
      <c r="H118" s="48" t="s">
        <v>455</v>
      </c>
      <c r="J118" s="392"/>
      <c r="K118" s="52"/>
      <c r="L118" s="52"/>
      <c r="M118" s="52"/>
      <c r="N118" s="118">
        <f>IF(E118="",0,1)</f>
        <v>0</v>
      </c>
      <c r="O118" s="131">
        <f>IF(E118="",0,J118)</f>
        <v>0</v>
      </c>
      <c r="P118" s="131"/>
      <c r="Q118" s="160"/>
      <c r="T118" s="326" t="s">
        <v>456</v>
      </c>
      <c r="U118" s="667"/>
      <c r="V118" s="668"/>
      <c r="X118" s="48" t="s">
        <v>455</v>
      </c>
      <c r="Z118" s="327"/>
      <c r="AA118" s="52"/>
      <c r="AB118" s="52"/>
      <c r="AC118" s="52"/>
      <c r="AD118" s="118">
        <f>IF(U118="",0,1)</f>
        <v>0</v>
      </c>
      <c r="AE118" s="131">
        <f>IF(U118="",0,Z118)</f>
        <v>0</v>
      </c>
      <c r="AF118" s="131"/>
    </row>
    <row r="119" spans="3:32" x14ac:dyDescent="0.3">
      <c r="D119" s="326" t="s">
        <v>457</v>
      </c>
      <c r="E119" s="324"/>
      <c r="F119" s="391"/>
      <c r="I119" s="325"/>
      <c r="J119" s="330"/>
      <c r="K119" s="52"/>
      <c r="L119" s="52"/>
      <c r="M119" s="52"/>
      <c r="O119" s="131"/>
      <c r="P119" s="131"/>
      <c r="Q119" s="160"/>
      <c r="T119" s="326" t="s">
        <v>457</v>
      </c>
      <c r="U119" s="386"/>
      <c r="V119" s="391"/>
      <c r="Y119" s="325"/>
      <c r="Z119" s="330"/>
      <c r="AA119" s="52"/>
      <c r="AB119" s="52"/>
      <c r="AC119" s="52"/>
      <c r="AE119" s="131"/>
      <c r="AF119" s="131"/>
    </row>
    <row r="120" spans="3:32" x14ac:dyDescent="0.3">
      <c r="D120" s="326" t="s">
        <v>458</v>
      </c>
      <c r="E120" s="324"/>
      <c r="F120" s="391"/>
      <c r="I120" s="325"/>
      <c r="J120" s="330"/>
      <c r="K120" s="52"/>
      <c r="L120" s="52"/>
      <c r="M120" s="52"/>
      <c r="O120" s="131"/>
      <c r="P120" s="131"/>
      <c r="Q120" s="160"/>
      <c r="T120" s="326" t="s">
        <v>458</v>
      </c>
      <c r="U120" s="386"/>
      <c r="V120" s="391"/>
      <c r="Y120" s="325"/>
      <c r="Z120" s="330"/>
      <c r="AA120" s="52"/>
      <c r="AB120" s="52"/>
      <c r="AC120" s="52"/>
      <c r="AE120" s="131"/>
      <c r="AF120" s="131"/>
    </row>
    <row r="121" spans="3:32" ht="17.25" thickBot="1" x14ac:dyDescent="0.35">
      <c r="C121" s="50"/>
      <c r="D121" s="50"/>
      <c r="E121" s="50"/>
      <c r="F121" s="50"/>
      <c r="G121" s="50"/>
      <c r="H121" s="50"/>
      <c r="I121" s="50"/>
      <c r="J121" s="331"/>
      <c r="K121" s="50"/>
      <c r="L121" s="50"/>
      <c r="M121" s="50"/>
      <c r="S121" s="50"/>
      <c r="T121" s="50"/>
      <c r="U121" s="50"/>
      <c r="V121" s="50"/>
      <c r="W121" s="50"/>
      <c r="X121" s="50"/>
      <c r="Y121" s="50"/>
      <c r="Z121" s="331"/>
      <c r="AA121" s="50"/>
      <c r="AB121" s="50"/>
      <c r="AC121" s="50"/>
    </row>
    <row r="122" spans="3:32" x14ac:dyDescent="0.3">
      <c r="C122" s="48" t="s">
        <v>194</v>
      </c>
      <c r="D122" s="51">
        <f>D117+1</f>
        <v>20</v>
      </c>
      <c r="E122" s="51"/>
      <c r="J122" s="332"/>
      <c r="S122" s="48" t="s">
        <v>194</v>
      </c>
      <c r="T122" s="51">
        <f>T117+1</f>
        <v>20</v>
      </c>
      <c r="U122" s="51"/>
      <c r="Z122" s="332"/>
    </row>
    <row r="123" spans="3:32" x14ac:dyDescent="0.3">
      <c r="D123" s="326" t="s">
        <v>456</v>
      </c>
      <c r="E123" s="669"/>
      <c r="F123" s="670"/>
      <c r="H123" s="48" t="s">
        <v>455</v>
      </c>
      <c r="J123" s="392"/>
      <c r="K123" s="52"/>
      <c r="L123" s="52"/>
      <c r="M123" s="52"/>
      <c r="N123" s="118">
        <f>IF(E123="",0,1)</f>
        <v>0</v>
      </c>
      <c r="O123" s="131">
        <f>IF(E123="",0,J123)</f>
        <v>0</v>
      </c>
      <c r="P123" s="131"/>
      <c r="Q123" s="160"/>
      <c r="T123" s="326" t="s">
        <v>456</v>
      </c>
      <c r="U123" s="667"/>
      <c r="V123" s="668"/>
      <c r="X123" s="48" t="s">
        <v>455</v>
      </c>
      <c r="Z123" s="327"/>
      <c r="AA123" s="52"/>
      <c r="AB123" s="52"/>
      <c r="AC123" s="52"/>
      <c r="AD123" s="118">
        <f>IF(U123="",0,1)</f>
        <v>0</v>
      </c>
      <c r="AE123" s="131">
        <f>IF(U123="",0,Z123)</f>
        <v>0</v>
      </c>
      <c r="AF123" s="131"/>
    </row>
    <row r="124" spans="3:32" x14ac:dyDescent="0.3">
      <c r="D124" s="326" t="s">
        <v>457</v>
      </c>
      <c r="E124" s="324"/>
      <c r="F124" s="391"/>
      <c r="I124" s="325"/>
      <c r="J124" s="330"/>
      <c r="K124" s="52"/>
      <c r="L124" s="52"/>
      <c r="M124" s="52"/>
      <c r="O124" s="131"/>
      <c r="P124" s="131"/>
      <c r="Q124" s="160"/>
      <c r="T124" s="326" t="s">
        <v>457</v>
      </c>
      <c r="U124" s="386"/>
      <c r="V124" s="391"/>
      <c r="Y124" s="325"/>
      <c r="Z124" s="330"/>
      <c r="AA124" s="52"/>
      <c r="AB124" s="52"/>
      <c r="AC124" s="52"/>
      <c r="AE124" s="131"/>
      <c r="AF124" s="131"/>
    </row>
    <row r="125" spans="3:32" x14ac:dyDescent="0.3">
      <c r="D125" s="326" t="s">
        <v>458</v>
      </c>
      <c r="E125" s="324"/>
      <c r="F125" s="391"/>
      <c r="I125" s="325"/>
      <c r="J125" s="330"/>
      <c r="K125" s="52"/>
      <c r="L125" s="52"/>
      <c r="M125" s="52"/>
      <c r="O125" s="131"/>
      <c r="P125" s="131"/>
      <c r="Q125" s="160"/>
      <c r="T125" s="326" t="s">
        <v>458</v>
      </c>
      <c r="U125" s="386"/>
      <c r="V125" s="391"/>
      <c r="Y125" s="325"/>
      <c r="Z125" s="330"/>
      <c r="AA125" s="52"/>
      <c r="AB125" s="52"/>
      <c r="AC125" s="52"/>
      <c r="AE125" s="131"/>
      <c r="AF125" s="131"/>
    </row>
    <row r="126" spans="3:32" ht="17.25" thickBot="1" x14ac:dyDescent="0.35">
      <c r="C126" s="50"/>
      <c r="D126" s="50"/>
      <c r="E126" s="50"/>
      <c r="F126" s="50"/>
      <c r="G126" s="50"/>
      <c r="H126" s="50"/>
      <c r="I126" s="50"/>
      <c r="J126" s="331"/>
      <c r="K126" s="50"/>
      <c r="L126" s="50"/>
      <c r="M126" s="50"/>
      <c r="S126" s="50"/>
      <c r="T126" s="50"/>
      <c r="U126" s="50"/>
      <c r="V126" s="50"/>
      <c r="W126" s="50"/>
      <c r="X126" s="50"/>
      <c r="Y126" s="50"/>
      <c r="Z126" s="331"/>
      <c r="AA126" s="50"/>
      <c r="AB126" s="50"/>
      <c r="AC126" s="50"/>
    </row>
    <row r="127" spans="3:32" x14ac:dyDescent="0.3">
      <c r="C127" s="48" t="s">
        <v>194</v>
      </c>
      <c r="D127" s="51">
        <f>D122+1</f>
        <v>21</v>
      </c>
      <c r="E127" s="51"/>
      <c r="J127" s="332"/>
      <c r="S127" s="48" t="s">
        <v>194</v>
      </c>
      <c r="T127" s="51">
        <f>T122+1</f>
        <v>21</v>
      </c>
      <c r="U127" s="51"/>
      <c r="Z127" s="332"/>
    </row>
    <row r="128" spans="3:32" x14ac:dyDescent="0.3">
      <c r="D128" s="326" t="s">
        <v>456</v>
      </c>
      <c r="E128" s="669"/>
      <c r="F128" s="670"/>
      <c r="H128" s="48" t="s">
        <v>455</v>
      </c>
      <c r="J128" s="392"/>
      <c r="K128" s="52"/>
      <c r="L128" s="52"/>
      <c r="M128" s="52"/>
      <c r="N128" s="118">
        <f>IF(E128="",0,1)</f>
        <v>0</v>
      </c>
      <c r="O128" s="131">
        <f>IF(E128="",0,J128)</f>
        <v>0</v>
      </c>
      <c r="P128" s="131"/>
      <c r="Q128" s="160"/>
      <c r="T128" s="326" t="s">
        <v>456</v>
      </c>
      <c r="U128" s="667"/>
      <c r="V128" s="668"/>
      <c r="X128" s="48" t="s">
        <v>455</v>
      </c>
      <c r="Z128" s="327"/>
      <c r="AA128" s="52"/>
      <c r="AB128" s="52"/>
      <c r="AC128" s="52"/>
      <c r="AD128" s="118">
        <f>IF(U128="",0,1)</f>
        <v>0</v>
      </c>
      <c r="AE128" s="131">
        <f>IF(U128="",0,Z128)</f>
        <v>0</v>
      </c>
      <c r="AF128" s="131"/>
    </row>
    <row r="129" spans="3:32" x14ac:dyDescent="0.3">
      <c r="D129" s="326" t="s">
        <v>457</v>
      </c>
      <c r="E129" s="324"/>
      <c r="F129" s="391"/>
      <c r="I129" s="325"/>
      <c r="J129" s="330"/>
      <c r="K129" s="52"/>
      <c r="L129" s="52"/>
      <c r="M129" s="52"/>
      <c r="O129" s="131"/>
      <c r="P129" s="131"/>
      <c r="Q129" s="160"/>
      <c r="T129" s="326" t="s">
        <v>457</v>
      </c>
      <c r="U129" s="386"/>
      <c r="V129" s="391"/>
      <c r="Y129" s="325"/>
      <c r="Z129" s="330"/>
      <c r="AA129" s="52"/>
      <c r="AB129" s="52"/>
      <c r="AC129" s="52"/>
      <c r="AE129" s="131"/>
      <c r="AF129" s="131"/>
    </row>
    <row r="130" spans="3:32" x14ac:dyDescent="0.3">
      <c r="D130" s="326" t="s">
        <v>458</v>
      </c>
      <c r="E130" s="324"/>
      <c r="F130" s="391"/>
      <c r="I130" s="325"/>
      <c r="J130" s="330"/>
      <c r="K130" s="52"/>
      <c r="L130" s="52"/>
      <c r="M130" s="52"/>
      <c r="O130" s="131"/>
      <c r="P130" s="131"/>
      <c r="Q130" s="160"/>
      <c r="T130" s="326" t="s">
        <v>458</v>
      </c>
      <c r="U130" s="386"/>
      <c r="V130" s="391"/>
      <c r="Y130" s="325"/>
      <c r="Z130" s="330"/>
      <c r="AA130" s="52"/>
      <c r="AB130" s="52"/>
      <c r="AC130" s="52"/>
      <c r="AE130" s="131"/>
      <c r="AF130" s="131"/>
    </row>
    <row r="131" spans="3:32" ht="17.25" thickBot="1" x14ac:dyDescent="0.35">
      <c r="C131" s="50"/>
      <c r="D131" s="50"/>
      <c r="E131" s="50"/>
      <c r="F131" s="50"/>
      <c r="G131" s="50"/>
      <c r="H131" s="50"/>
      <c r="I131" s="50"/>
      <c r="J131" s="331"/>
      <c r="K131" s="50"/>
      <c r="L131" s="50"/>
      <c r="M131" s="50"/>
      <c r="S131" s="50"/>
      <c r="T131" s="50"/>
      <c r="U131" s="50"/>
      <c r="V131" s="50"/>
      <c r="W131" s="50"/>
      <c r="X131" s="50"/>
      <c r="Y131" s="50"/>
      <c r="Z131" s="331"/>
      <c r="AA131" s="50"/>
      <c r="AB131" s="50"/>
      <c r="AC131" s="50"/>
    </row>
    <row r="132" spans="3:32" x14ac:dyDescent="0.3">
      <c r="C132" s="48" t="s">
        <v>194</v>
      </c>
      <c r="D132" s="51">
        <f>D127+1</f>
        <v>22</v>
      </c>
      <c r="E132" s="51"/>
      <c r="J132" s="332"/>
      <c r="S132" s="48" t="s">
        <v>194</v>
      </c>
      <c r="T132" s="51">
        <f>T127+1</f>
        <v>22</v>
      </c>
      <c r="U132" s="51"/>
      <c r="Z132" s="332"/>
    </row>
    <row r="133" spans="3:32" x14ac:dyDescent="0.3">
      <c r="D133" s="326" t="s">
        <v>456</v>
      </c>
      <c r="E133" s="669"/>
      <c r="F133" s="670"/>
      <c r="H133" s="48" t="s">
        <v>455</v>
      </c>
      <c r="J133" s="392"/>
      <c r="K133" s="52"/>
      <c r="L133" s="52"/>
      <c r="M133" s="52"/>
      <c r="N133" s="118">
        <f>IF(E133="",0,1)</f>
        <v>0</v>
      </c>
      <c r="O133" s="131">
        <f>IF(E133="",0,J133)</f>
        <v>0</v>
      </c>
      <c r="P133" s="131"/>
      <c r="Q133" s="160"/>
      <c r="T133" s="326" t="s">
        <v>456</v>
      </c>
      <c r="U133" s="667"/>
      <c r="V133" s="668"/>
      <c r="X133" s="48" t="s">
        <v>455</v>
      </c>
      <c r="Z133" s="327"/>
      <c r="AA133" s="52"/>
      <c r="AB133" s="52"/>
      <c r="AC133" s="52"/>
      <c r="AD133" s="118">
        <f>IF(U133="",0,1)</f>
        <v>0</v>
      </c>
      <c r="AE133" s="131">
        <f>IF(U133="",0,Z133)</f>
        <v>0</v>
      </c>
      <c r="AF133" s="131"/>
    </row>
    <row r="134" spans="3:32" x14ac:dyDescent="0.3">
      <c r="D134" s="326" t="s">
        <v>457</v>
      </c>
      <c r="E134" s="324"/>
      <c r="F134" s="391"/>
      <c r="I134" s="325"/>
      <c r="J134" s="330"/>
      <c r="K134" s="52"/>
      <c r="L134" s="52"/>
      <c r="M134" s="52"/>
      <c r="O134" s="131"/>
      <c r="P134" s="131"/>
      <c r="Q134" s="160"/>
      <c r="T134" s="326" t="s">
        <v>457</v>
      </c>
      <c r="U134" s="386"/>
      <c r="V134" s="391"/>
      <c r="Y134" s="325"/>
      <c r="Z134" s="330"/>
      <c r="AA134" s="52"/>
      <c r="AB134" s="52"/>
      <c r="AC134" s="52"/>
      <c r="AE134" s="131"/>
      <c r="AF134" s="131"/>
    </row>
    <row r="135" spans="3:32" x14ac:dyDescent="0.3">
      <c r="D135" s="326" t="s">
        <v>458</v>
      </c>
      <c r="E135" s="324"/>
      <c r="F135" s="391"/>
      <c r="I135" s="325"/>
      <c r="J135" s="330"/>
      <c r="K135" s="52"/>
      <c r="L135" s="52"/>
      <c r="M135" s="52"/>
      <c r="O135" s="131"/>
      <c r="P135" s="131"/>
      <c r="Q135" s="160"/>
      <c r="T135" s="326" t="s">
        <v>458</v>
      </c>
      <c r="U135" s="386"/>
      <c r="V135" s="391"/>
      <c r="Y135" s="325"/>
      <c r="Z135" s="330"/>
      <c r="AA135" s="52"/>
      <c r="AB135" s="52"/>
      <c r="AC135" s="52"/>
      <c r="AE135" s="131"/>
      <c r="AF135" s="131"/>
    </row>
    <row r="136" spans="3:32" ht="17.25" thickBot="1" x14ac:dyDescent="0.35">
      <c r="C136" s="50"/>
      <c r="D136" s="50"/>
      <c r="E136" s="50"/>
      <c r="F136" s="50"/>
      <c r="G136" s="50"/>
      <c r="H136" s="50"/>
      <c r="I136" s="50"/>
      <c r="J136" s="331"/>
      <c r="K136" s="50"/>
      <c r="L136" s="50"/>
      <c r="M136" s="50"/>
      <c r="S136" s="50"/>
      <c r="T136" s="50"/>
      <c r="U136" s="50"/>
      <c r="V136" s="50"/>
      <c r="W136" s="50"/>
      <c r="X136" s="50"/>
      <c r="Y136" s="50"/>
      <c r="Z136" s="331"/>
      <c r="AA136" s="50"/>
      <c r="AB136" s="50"/>
      <c r="AC136" s="50"/>
    </row>
    <row r="137" spans="3:32" x14ac:dyDescent="0.3">
      <c r="C137" s="48" t="s">
        <v>194</v>
      </c>
      <c r="D137" s="51">
        <f>D132+1</f>
        <v>23</v>
      </c>
      <c r="E137" s="51"/>
      <c r="J137" s="332"/>
      <c r="S137" s="48" t="s">
        <v>194</v>
      </c>
      <c r="T137" s="51">
        <f>T132+1</f>
        <v>23</v>
      </c>
      <c r="U137" s="51"/>
      <c r="Z137" s="332"/>
    </row>
    <row r="138" spans="3:32" x14ac:dyDescent="0.3">
      <c r="D138" s="326" t="s">
        <v>456</v>
      </c>
      <c r="E138" s="669"/>
      <c r="F138" s="670"/>
      <c r="H138" s="48" t="s">
        <v>455</v>
      </c>
      <c r="J138" s="392"/>
      <c r="K138" s="52"/>
      <c r="L138" s="52"/>
      <c r="M138" s="52"/>
      <c r="N138" s="118">
        <f>IF(E138="",0,1)</f>
        <v>0</v>
      </c>
      <c r="O138" s="131">
        <f>IF(E138="",0,J138)</f>
        <v>0</v>
      </c>
      <c r="P138" s="131"/>
      <c r="Q138" s="160"/>
      <c r="T138" s="326" t="s">
        <v>456</v>
      </c>
      <c r="U138" s="667"/>
      <c r="V138" s="668"/>
      <c r="X138" s="48" t="s">
        <v>455</v>
      </c>
      <c r="Z138" s="327"/>
      <c r="AA138" s="52"/>
      <c r="AB138" s="52"/>
      <c r="AC138" s="52"/>
      <c r="AD138" s="118">
        <f>IF(U138="",0,1)</f>
        <v>0</v>
      </c>
      <c r="AE138" s="131">
        <f>IF(U138="",0,Z138)</f>
        <v>0</v>
      </c>
      <c r="AF138" s="131"/>
    </row>
    <row r="139" spans="3:32" x14ac:dyDescent="0.3">
      <c r="D139" s="326" t="s">
        <v>457</v>
      </c>
      <c r="E139" s="324"/>
      <c r="F139" s="391"/>
      <c r="I139" s="325"/>
      <c r="J139" s="330"/>
      <c r="K139" s="52"/>
      <c r="L139" s="52"/>
      <c r="M139" s="52"/>
      <c r="O139" s="131"/>
      <c r="P139" s="131"/>
      <c r="Q139" s="160"/>
      <c r="T139" s="326" t="s">
        <v>457</v>
      </c>
      <c r="U139" s="386"/>
      <c r="V139" s="391"/>
      <c r="Y139" s="325"/>
      <c r="Z139" s="330"/>
      <c r="AA139" s="52"/>
      <c r="AB139" s="52"/>
      <c r="AC139" s="52"/>
      <c r="AE139" s="131"/>
      <c r="AF139" s="131"/>
    </row>
    <row r="140" spans="3:32" x14ac:dyDescent="0.3">
      <c r="D140" s="326" t="s">
        <v>458</v>
      </c>
      <c r="E140" s="324"/>
      <c r="F140" s="391"/>
      <c r="I140" s="325"/>
      <c r="J140" s="330"/>
      <c r="K140" s="52"/>
      <c r="L140" s="52"/>
      <c r="M140" s="52"/>
      <c r="O140" s="131"/>
      <c r="P140" s="131"/>
      <c r="Q140" s="160"/>
      <c r="T140" s="326" t="s">
        <v>458</v>
      </c>
      <c r="U140" s="386"/>
      <c r="V140" s="391"/>
      <c r="Y140" s="325"/>
      <c r="Z140" s="330"/>
      <c r="AA140" s="52"/>
      <c r="AB140" s="52"/>
      <c r="AC140" s="52"/>
      <c r="AE140" s="131"/>
      <c r="AF140" s="131"/>
    </row>
    <row r="141" spans="3:32" ht="17.25" thickBot="1" x14ac:dyDescent="0.35">
      <c r="C141" s="50"/>
      <c r="D141" s="50"/>
      <c r="E141" s="50"/>
      <c r="F141" s="50"/>
      <c r="G141" s="50"/>
      <c r="H141" s="50"/>
      <c r="I141" s="50"/>
      <c r="J141" s="331"/>
      <c r="K141" s="50"/>
      <c r="L141" s="50"/>
      <c r="M141" s="50"/>
      <c r="S141" s="50"/>
      <c r="T141" s="50"/>
      <c r="U141" s="50"/>
      <c r="V141" s="50"/>
      <c r="W141" s="50"/>
      <c r="X141" s="50"/>
      <c r="Y141" s="50"/>
      <c r="Z141" s="331"/>
      <c r="AA141" s="50"/>
      <c r="AB141" s="50"/>
      <c r="AC141" s="50"/>
    </row>
    <row r="142" spans="3:32" x14ac:dyDescent="0.3">
      <c r="C142" s="48" t="s">
        <v>194</v>
      </c>
      <c r="D142" s="51">
        <f>D137+1</f>
        <v>24</v>
      </c>
      <c r="E142" s="51"/>
      <c r="J142" s="332"/>
      <c r="S142" s="48" t="s">
        <v>194</v>
      </c>
      <c r="T142" s="51">
        <f>T137+1</f>
        <v>24</v>
      </c>
      <c r="U142" s="51"/>
      <c r="Z142" s="332"/>
    </row>
    <row r="143" spans="3:32" x14ac:dyDescent="0.3">
      <c r="D143" s="326" t="s">
        <v>456</v>
      </c>
      <c r="E143" s="669"/>
      <c r="F143" s="670"/>
      <c r="H143" s="48" t="s">
        <v>455</v>
      </c>
      <c r="J143" s="392"/>
      <c r="K143" s="52"/>
      <c r="L143" s="52"/>
      <c r="M143" s="52"/>
      <c r="N143" s="118">
        <f>IF(E143="",0,1)</f>
        <v>0</v>
      </c>
      <c r="O143" s="131">
        <f>IF(E143="",0,J143)</f>
        <v>0</v>
      </c>
      <c r="P143" s="131"/>
      <c r="Q143" s="160"/>
      <c r="T143" s="326" t="s">
        <v>456</v>
      </c>
      <c r="U143" s="667"/>
      <c r="V143" s="668"/>
      <c r="X143" s="48" t="s">
        <v>455</v>
      </c>
      <c r="Z143" s="327"/>
      <c r="AA143" s="52"/>
      <c r="AB143" s="52"/>
      <c r="AC143" s="52"/>
      <c r="AD143" s="118">
        <f>IF(U143="",0,1)</f>
        <v>0</v>
      </c>
      <c r="AE143" s="131">
        <f>IF(U143="",0,Z143)</f>
        <v>0</v>
      </c>
      <c r="AF143" s="131"/>
    </row>
    <row r="144" spans="3:32" x14ac:dyDescent="0.3">
      <c r="D144" s="326" t="s">
        <v>457</v>
      </c>
      <c r="E144" s="324"/>
      <c r="F144" s="391"/>
      <c r="I144" s="325"/>
      <c r="J144" s="330"/>
      <c r="K144" s="52"/>
      <c r="L144" s="52"/>
      <c r="M144" s="52"/>
      <c r="O144" s="131"/>
      <c r="P144" s="131"/>
      <c r="Q144" s="160"/>
      <c r="T144" s="326" t="s">
        <v>457</v>
      </c>
      <c r="U144" s="386"/>
      <c r="V144" s="391"/>
      <c r="Y144" s="325"/>
      <c r="Z144" s="330"/>
      <c r="AA144" s="52"/>
      <c r="AB144" s="52"/>
      <c r="AC144" s="52"/>
      <c r="AE144" s="131"/>
      <c r="AF144" s="131"/>
    </row>
    <row r="145" spans="3:32" x14ac:dyDescent="0.3">
      <c r="D145" s="326" t="s">
        <v>458</v>
      </c>
      <c r="E145" s="324"/>
      <c r="F145" s="391"/>
      <c r="I145" s="325"/>
      <c r="J145" s="330"/>
      <c r="K145" s="52"/>
      <c r="L145" s="52"/>
      <c r="M145" s="52"/>
      <c r="O145" s="131"/>
      <c r="P145" s="131"/>
      <c r="Q145" s="160"/>
      <c r="T145" s="326" t="s">
        <v>458</v>
      </c>
      <c r="U145" s="386"/>
      <c r="V145" s="391"/>
      <c r="Y145" s="325"/>
      <c r="Z145" s="330"/>
      <c r="AA145" s="52"/>
      <c r="AB145" s="52"/>
      <c r="AC145" s="52"/>
      <c r="AE145" s="131"/>
      <c r="AF145" s="131"/>
    </row>
    <row r="146" spans="3:32" ht="17.25" thickBot="1" x14ac:dyDescent="0.35">
      <c r="C146" s="50"/>
      <c r="D146" s="50"/>
      <c r="E146" s="50"/>
      <c r="F146" s="50"/>
      <c r="G146" s="50"/>
      <c r="H146" s="50"/>
      <c r="I146" s="50"/>
      <c r="J146" s="331"/>
      <c r="K146" s="50"/>
      <c r="L146" s="50"/>
      <c r="M146" s="50"/>
      <c r="S146" s="50"/>
      <c r="T146" s="50"/>
      <c r="U146" s="50"/>
      <c r="V146" s="50"/>
      <c r="W146" s="50"/>
      <c r="X146" s="50"/>
      <c r="Y146" s="50"/>
      <c r="Z146" s="331"/>
      <c r="AA146" s="50"/>
      <c r="AB146" s="50"/>
      <c r="AC146" s="50"/>
    </row>
    <row r="147" spans="3:32" x14ac:dyDescent="0.3">
      <c r="C147" s="48" t="s">
        <v>194</v>
      </c>
      <c r="D147" s="51">
        <f>D142+1</f>
        <v>25</v>
      </c>
      <c r="E147" s="51"/>
      <c r="J147" s="332"/>
      <c r="S147" s="48" t="s">
        <v>194</v>
      </c>
      <c r="T147" s="51">
        <f>T142+1</f>
        <v>25</v>
      </c>
      <c r="U147" s="51"/>
      <c r="Z147" s="332"/>
    </row>
    <row r="148" spans="3:32" x14ac:dyDescent="0.3">
      <c r="D148" s="326" t="s">
        <v>456</v>
      </c>
      <c r="E148" s="669"/>
      <c r="F148" s="670"/>
      <c r="H148" s="48" t="s">
        <v>455</v>
      </c>
      <c r="J148" s="392"/>
      <c r="K148" s="52"/>
      <c r="L148" s="52"/>
      <c r="M148" s="52"/>
      <c r="N148" s="118">
        <f>IF(E148="",0,1)</f>
        <v>0</v>
      </c>
      <c r="O148" s="131">
        <f>IF(E148="",0,J148)</f>
        <v>0</v>
      </c>
      <c r="P148" s="131"/>
      <c r="Q148" s="160"/>
      <c r="T148" s="326" t="s">
        <v>456</v>
      </c>
      <c r="U148" s="667"/>
      <c r="V148" s="668"/>
      <c r="X148" s="48" t="s">
        <v>455</v>
      </c>
      <c r="Z148" s="327"/>
      <c r="AA148" s="52"/>
      <c r="AB148" s="52"/>
      <c r="AC148" s="52"/>
      <c r="AD148" s="118">
        <f>IF(U148="",0,1)</f>
        <v>0</v>
      </c>
      <c r="AE148" s="131">
        <f>IF(U148="",0,Z148)</f>
        <v>0</v>
      </c>
      <c r="AF148" s="131"/>
    </row>
    <row r="149" spans="3:32" x14ac:dyDescent="0.3">
      <c r="D149" s="326" t="s">
        <v>457</v>
      </c>
      <c r="E149" s="324"/>
      <c r="F149" s="391"/>
      <c r="I149" s="325"/>
      <c r="J149" s="330"/>
      <c r="K149" s="52"/>
      <c r="L149" s="52"/>
      <c r="M149" s="52"/>
      <c r="O149" s="131"/>
      <c r="P149" s="131"/>
      <c r="Q149" s="160"/>
      <c r="T149" s="326" t="s">
        <v>457</v>
      </c>
      <c r="U149" s="386"/>
      <c r="V149" s="391"/>
      <c r="Y149" s="325"/>
      <c r="Z149" s="330"/>
      <c r="AA149" s="52"/>
      <c r="AB149" s="52"/>
      <c r="AC149" s="52"/>
      <c r="AE149" s="131"/>
      <c r="AF149" s="131"/>
    </row>
    <row r="150" spans="3:32" x14ac:dyDescent="0.3">
      <c r="D150" s="326" t="s">
        <v>458</v>
      </c>
      <c r="E150" s="324"/>
      <c r="F150" s="391"/>
      <c r="I150" s="325"/>
      <c r="J150" s="330"/>
      <c r="K150" s="52"/>
      <c r="L150" s="52"/>
      <c r="M150" s="52"/>
      <c r="O150" s="131"/>
      <c r="P150" s="131"/>
      <c r="Q150" s="160"/>
      <c r="T150" s="326" t="s">
        <v>458</v>
      </c>
      <c r="U150" s="386"/>
      <c r="V150" s="391"/>
      <c r="Y150" s="325"/>
      <c r="Z150" s="330"/>
      <c r="AA150" s="52"/>
      <c r="AB150" s="52"/>
      <c r="AC150" s="52"/>
      <c r="AE150" s="131"/>
      <c r="AF150" s="131"/>
    </row>
    <row r="151" spans="3:32" ht="17.25" thickBot="1" x14ac:dyDescent="0.35">
      <c r="C151" s="50"/>
      <c r="D151" s="50"/>
      <c r="E151" s="50"/>
      <c r="F151" s="50"/>
      <c r="G151" s="50"/>
      <c r="H151" s="50"/>
      <c r="I151" s="50"/>
      <c r="J151" s="331"/>
      <c r="K151" s="50"/>
      <c r="L151" s="50"/>
      <c r="M151" s="50"/>
      <c r="S151" s="50"/>
      <c r="T151" s="50"/>
      <c r="U151" s="50"/>
      <c r="V151" s="50"/>
      <c r="W151" s="50"/>
      <c r="X151" s="50"/>
      <c r="Y151" s="50"/>
      <c r="Z151" s="331"/>
      <c r="AA151" s="50"/>
      <c r="AB151" s="50"/>
      <c r="AC151" s="50"/>
    </row>
    <row r="152" spans="3:32" x14ac:dyDescent="0.3">
      <c r="C152" s="48" t="s">
        <v>194</v>
      </c>
      <c r="D152" s="51">
        <f>D147+1</f>
        <v>26</v>
      </c>
      <c r="E152" s="51"/>
      <c r="J152" s="332"/>
      <c r="S152" s="48" t="s">
        <v>194</v>
      </c>
      <c r="T152" s="51">
        <f>T147+1</f>
        <v>26</v>
      </c>
      <c r="U152" s="51"/>
      <c r="Z152" s="332"/>
    </row>
    <row r="153" spans="3:32" x14ac:dyDescent="0.3">
      <c r="D153" s="326" t="s">
        <v>456</v>
      </c>
      <c r="E153" s="669"/>
      <c r="F153" s="670"/>
      <c r="H153" s="48" t="s">
        <v>455</v>
      </c>
      <c r="J153" s="392"/>
      <c r="K153" s="52"/>
      <c r="L153" s="52"/>
      <c r="M153" s="52"/>
      <c r="N153" s="118">
        <f>IF(E153="",0,1)</f>
        <v>0</v>
      </c>
      <c r="O153" s="131">
        <f>IF(E153="",0,J153)</f>
        <v>0</v>
      </c>
      <c r="P153" s="131"/>
      <c r="Q153" s="160"/>
      <c r="T153" s="326" t="s">
        <v>456</v>
      </c>
      <c r="U153" s="667"/>
      <c r="V153" s="668"/>
      <c r="X153" s="48" t="s">
        <v>455</v>
      </c>
      <c r="Z153" s="327"/>
      <c r="AA153" s="52"/>
      <c r="AB153" s="52"/>
      <c r="AC153" s="52"/>
      <c r="AD153" s="118">
        <f>IF(U153="",0,1)</f>
        <v>0</v>
      </c>
      <c r="AE153" s="131">
        <f>IF(U153="",0,Z153)</f>
        <v>0</v>
      </c>
      <c r="AF153" s="131"/>
    </row>
    <row r="154" spans="3:32" x14ac:dyDescent="0.3">
      <c r="D154" s="326" t="s">
        <v>457</v>
      </c>
      <c r="E154" s="324"/>
      <c r="F154" s="391"/>
      <c r="I154" s="325"/>
      <c r="J154" s="330"/>
      <c r="K154" s="52"/>
      <c r="L154" s="52"/>
      <c r="M154" s="52"/>
      <c r="O154" s="131"/>
      <c r="P154" s="131"/>
      <c r="Q154" s="160"/>
      <c r="T154" s="326" t="s">
        <v>457</v>
      </c>
      <c r="U154" s="386"/>
      <c r="V154" s="391"/>
      <c r="Y154" s="325"/>
      <c r="Z154" s="330"/>
      <c r="AA154" s="52"/>
      <c r="AB154" s="52"/>
      <c r="AC154" s="52"/>
      <c r="AE154" s="131"/>
      <c r="AF154" s="131"/>
    </row>
    <row r="155" spans="3:32" x14ac:dyDescent="0.3">
      <c r="D155" s="326" t="s">
        <v>458</v>
      </c>
      <c r="E155" s="324"/>
      <c r="F155" s="391"/>
      <c r="I155" s="325"/>
      <c r="J155" s="330"/>
      <c r="K155" s="52"/>
      <c r="L155" s="52"/>
      <c r="M155" s="52"/>
      <c r="O155" s="131"/>
      <c r="P155" s="131"/>
      <c r="Q155" s="160"/>
      <c r="T155" s="326" t="s">
        <v>458</v>
      </c>
      <c r="U155" s="386"/>
      <c r="V155" s="391"/>
      <c r="Y155" s="325"/>
      <c r="Z155" s="330"/>
      <c r="AA155" s="52"/>
      <c r="AB155" s="52"/>
      <c r="AC155" s="52"/>
      <c r="AE155" s="131"/>
      <c r="AF155" s="131"/>
    </row>
    <row r="156" spans="3:32" ht="17.25" thickBot="1" x14ac:dyDescent="0.35">
      <c r="C156" s="50"/>
      <c r="D156" s="50"/>
      <c r="E156" s="50"/>
      <c r="F156" s="50"/>
      <c r="G156" s="50"/>
      <c r="H156" s="50"/>
      <c r="I156" s="50"/>
      <c r="J156" s="331"/>
      <c r="K156" s="50"/>
      <c r="L156" s="50"/>
      <c r="M156" s="50"/>
      <c r="S156" s="50"/>
      <c r="T156" s="50"/>
      <c r="U156" s="50"/>
      <c r="V156" s="50"/>
      <c r="W156" s="50"/>
      <c r="X156" s="50"/>
      <c r="Y156" s="50"/>
      <c r="Z156" s="331"/>
      <c r="AA156" s="50"/>
      <c r="AB156" s="50"/>
      <c r="AC156" s="50"/>
    </row>
    <row r="157" spans="3:32" x14ac:dyDescent="0.3">
      <c r="C157" s="48" t="s">
        <v>194</v>
      </c>
      <c r="D157" s="51">
        <f>D152+1</f>
        <v>27</v>
      </c>
      <c r="E157" s="51"/>
      <c r="J157" s="332"/>
      <c r="S157" s="48" t="s">
        <v>194</v>
      </c>
      <c r="T157" s="51">
        <f>T152+1</f>
        <v>27</v>
      </c>
      <c r="U157" s="51"/>
      <c r="Z157" s="332"/>
    </row>
    <row r="158" spans="3:32" x14ac:dyDescent="0.3">
      <c r="D158" s="326" t="s">
        <v>456</v>
      </c>
      <c r="E158" s="669"/>
      <c r="F158" s="670"/>
      <c r="H158" s="48" t="s">
        <v>455</v>
      </c>
      <c r="J158" s="392"/>
      <c r="K158" s="52"/>
      <c r="L158" s="52"/>
      <c r="M158" s="52"/>
      <c r="N158" s="118">
        <f>IF(E158="",0,1)</f>
        <v>0</v>
      </c>
      <c r="O158" s="131">
        <f>IF(E158="",0,J158)</f>
        <v>0</v>
      </c>
      <c r="P158" s="131"/>
      <c r="Q158" s="160"/>
      <c r="T158" s="326" t="s">
        <v>456</v>
      </c>
      <c r="U158" s="667"/>
      <c r="V158" s="668"/>
      <c r="X158" s="48" t="s">
        <v>455</v>
      </c>
      <c r="Z158" s="327"/>
      <c r="AA158" s="52"/>
      <c r="AB158" s="52"/>
      <c r="AC158" s="52"/>
      <c r="AD158" s="118">
        <f>IF(U158="",0,1)</f>
        <v>0</v>
      </c>
      <c r="AE158" s="131">
        <f>IF(U158="",0,Z158)</f>
        <v>0</v>
      </c>
      <c r="AF158" s="131"/>
    </row>
    <row r="159" spans="3:32" x14ac:dyDescent="0.3">
      <c r="D159" s="326" t="s">
        <v>457</v>
      </c>
      <c r="E159" s="324"/>
      <c r="F159" s="391"/>
      <c r="I159" s="325"/>
      <c r="J159" s="330"/>
      <c r="K159" s="52"/>
      <c r="L159" s="52"/>
      <c r="M159" s="52"/>
      <c r="O159" s="131"/>
      <c r="P159" s="131"/>
      <c r="Q159" s="160"/>
      <c r="T159" s="326" t="s">
        <v>457</v>
      </c>
      <c r="U159" s="386"/>
      <c r="V159" s="391"/>
      <c r="Y159" s="325"/>
      <c r="Z159" s="330"/>
      <c r="AA159" s="52"/>
      <c r="AB159" s="52"/>
      <c r="AC159" s="52"/>
      <c r="AE159" s="131"/>
      <c r="AF159" s="131"/>
    </row>
    <row r="160" spans="3:32" x14ac:dyDescent="0.3">
      <c r="D160" s="326" t="s">
        <v>458</v>
      </c>
      <c r="E160" s="324"/>
      <c r="F160" s="391"/>
      <c r="I160" s="325"/>
      <c r="J160" s="330"/>
      <c r="K160" s="52"/>
      <c r="L160" s="52"/>
      <c r="M160" s="52"/>
      <c r="O160" s="131"/>
      <c r="P160" s="131"/>
      <c r="Q160" s="160"/>
      <c r="T160" s="326" t="s">
        <v>458</v>
      </c>
      <c r="U160" s="386"/>
      <c r="V160" s="391"/>
      <c r="Y160" s="325"/>
      <c r="Z160" s="330"/>
      <c r="AA160" s="52"/>
      <c r="AB160" s="52"/>
      <c r="AC160" s="52"/>
      <c r="AE160" s="131"/>
      <c r="AF160" s="131"/>
    </row>
    <row r="161" spans="3:32" ht="17.25" thickBot="1" x14ac:dyDescent="0.35">
      <c r="C161" s="50"/>
      <c r="D161" s="50"/>
      <c r="E161" s="50"/>
      <c r="F161" s="50"/>
      <c r="G161" s="50"/>
      <c r="H161" s="50"/>
      <c r="I161" s="50"/>
      <c r="J161" s="331"/>
      <c r="K161" s="50"/>
      <c r="L161" s="50"/>
      <c r="M161" s="50"/>
      <c r="S161" s="50"/>
      <c r="T161" s="50"/>
      <c r="U161" s="50"/>
      <c r="V161" s="50"/>
      <c r="W161" s="50"/>
      <c r="X161" s="50"/>
      <c r="Y161" s="50"/>
      <c r="Z161" s="331"/>
      <c r="AA161" s="50"/>
      <c r="AB161" s="50"/>
      <c r="AC161" s="50"/>
    </row>
    <row r="162" spans="3:32" x14ac:dyDescent="0.3">
      <c r="C162" s="48" t="s">
        <v>194</v>
      </c>
      <c r="D162" s="51">
        <f>D157+1</f>
        <v>28</v>
      </c>
      <c r="E162" s="51"/>
      <c r="J162" s="332"/>
      <c r="S162" s="48" t="s">
        <v>194</v>
      </c>
      <c r="T162" s="51">
        <f>T157+1</f>
        <v>28</v>
      </c>
      <c r="U162" s="51"/>
      <c r="Z162" s="332"/>
    </row>
    <row r="163" spans="3:32" x14ac:dyDescent="0.3">
      <c r="D163" s="326" t="s">
        <v>456</v>
      </c>
      <c r="E163" s="669"/>
      <c r="F163" s="670"/>
      <c r="H163" s="48" t="s">
        <v>455</v>
      </c>
      <c r="J163" s="392"/>
      <c r="K163" s="52"/>
      <c r="L163" s="52"/>
      <c r="M163" s="52"/>
      <c r="N163" s="118">
        <f>IF(E163="",0,1)</f>
        <v>0</v>
      </c>
      <c r="O163" s="131">
        <f>IF(E163="",0,J163)</f>
        <v>0</v>
      </c>
      <c r="P163" s="131"/>
      <c r="Q163" s="160"/>
      <c r="T163" s="326" t="s">
        <v>456</v>
      </c>
      <c r="U163" s="667"/>
      <c r="V163" s="668"/>
      <c r="X163" s="48" t="s">
        <v>455</v>
      </c>
      <c r="Z163" s="327"/>
      <c r="AA163" s="52"/>
      <c r="AB163" s="52"/>
      <c r="AC163" s="52"/>
      <c r="AD163" s="118">
        <f>IF(U163="",0,1)</f>
        <v>0</v>
      </c>
      <c r="AE163" s="131">
        <f>IF(U163="",0,Z163)</f>
        <v>0</v>
      </c>
      <c r="AF163" s="131"/>
    </row>
    <row r="164" spans="3:32" x14ac:dyDescent="0.3">
      <c r="D164" s="326" t="s">
        <v>457</v>
      </c>
      <c r="E164" s="324"/>
      <c r="F164" s="391"/>
      <c r="I164" s="325"/>
      <c r="J164" s="330"/>
      <c r="K164" s="52"/>
      <c r="L164" s="52"/>
      <c r="M164" s="52"/>
      <c r="O164" s="131"/>
      <c r="P164" s="131"/>
      <c r="Q164" s="160"/>
      <c r="T164" s="326" t="s">
        <v>457</v>
      </c>
      <c r="U164" s="386"/>
      <c r="V164" s="391"/>
      <c r="Y164" s="325"/>
      <c r="Z164" s="330"/>
      <c r="AA164" s="52"/>
      <c r="AB164" s="52"/>
      <c r="AC164" s="52"/>
      <c r="AE164" s="131"/>
      <c r="AF164" s="131"/>
    </row>
    <row r="165" spans="3:32" x14ac:dyDescent="0.3">
      <c r="D165" s="326" t="s">
        <v>458</v>
      </c>
      <c r="E165" s="324"/>
      <c r="F165" s="391"/>
      <c r="I165" s="325"/>
      <c r="J165" s="330"/>
      <c r="K165" s="52"/>
      <c r="L165" s="52"/>
      <c r="M165" s="52"/>
      <c r="O165" s="131"/>
      <c r="P165" s="131"/>
      <c r="Q165" s="160"/>
      <c r="T165" s="326" t="s">
        <v>458</v>
      </c>
      <c r="U165" s="386"/>
      <c r="V165" s="391"/>
      <c r="Y165" s="325"/>
      <c r="Z165" s="330"/>
      <c r="AA165" s="52"/>
      <c r="AB165" s="52"/>
      <c r="AC165" s="52"/>
      <c r="AE165" s="131"/>
      <c r="AF165" s="131"/>
    </row>
    <row r="166" spans="3:32" ht="17.25" thickBot="1" x14ac:dyDescent="0.35">
      <c r="C166" s="50"/>
      <c r="D166" s="50"/>
      <c r="E166" s="50"/>
      <c r="F166" s="50"/>
      <c r="G166" s="50"/>
      <c r="H166" s="50"/>
      <c r="I166" s="50"/>
      <c r="J166" s="331"/>
      <c r="K166" s="50"/>
      <c r="L166" s="50"/>
      <c r="M166" s="50"/>
      <c r="S166" s="50"/>
      <c r="T166" s="50"/>
      <c r="U166" s="50"/>
      <c r="V166" s="50"/>
      <c r="W166" s="50"/>
      <c r="X166" s="50"/>
      <c r="Y166" s="50"/>
      <c r="Z166" s="331"/>
      <c r="AA166" s="50"/>
      <c r="AB166" s="50"/>
      <c r="AC166" s="50"/>
    </row>
    <row r="167" spans="3:32" x14ac:dyDescent="0.3">
      <c r="C167" s="48" t="s">
        <v>194</v>
      </c>
      <c r="D167" s="51">
        <f>D162+1</f>
        <v>29</v>
      </c>
      <c r="E167" s="51"/>
      <c r="J167" s="332"/>
      <c r="S167" s="48" t="s">
        <v>194</v>
      </c>
      <c r="T167" s="51">
        <f>T162+1</f>
        <v>29</v>
      </c>
      <c r="U167" s="51"/>
      <c r="Z167" s="332"/>
    </row>
    <row r="168" spans="3:32" x14ac:dyDescent="0.3">
      <c r="D168" s="326" t="s">
        <v>456</v>
      </c>
      <c r="E168" s="669"/>
      <c r="F168" s="670"/>
      <c r="H168" s="48" t="s">
        <v>455</v>
      </c>
      <c r="J168" s="392"/>
      <c r="K168" s="52"/>
      <c r="L168" s="52"/>
      <c r="M168" s="52"/>
      <c r="N168" s="118">
        <f>IF(E168="",0,1)</f>
        <v>0</v>
      </c>
      <c r="O168" s="131">
        <f>IF(E168="",0,J168)</f>
        <v>0</v>
      </c>
      <c r="P168" s="131"/>
      <c r="Q168" s="160"/>
      <c r="T168" s="326" t="s">
        <v>456</v>
      </c>
      <c r="U168" s="667"/>
      <c r="V168" s="668"/>
      <c r="X168" s="48" t="s">
        <v>455</v>
      </c>
      <c r="Z168" s="327"/>
      <c r="AA168" s="52"/>
      <c r="AB168" s="52"/>
      <c r="AC168" s="52"/>
      <c r="AD168" s="118">
        <f>IF(U168="",0,1)</f>
        <v>0</v>
      </c>
      <c r="AE168" s="131">
        <f>IF(U168="",0,Z168)</f>
        <v>0</v>
      </c>
      <c r="AF168" s="131"/>
    </row>
    <row r="169" spans="3:32" x14ac:dyDescent="0.3">
      <c r="D169" s="326" t="s">
        <v>457</v>
      </c>
      <c r="E169" s="324"/>
      <c r="F169" s="391"/>
      <c r="I169" s="325"/>
      <c r="J169" s="330"/>
      <c r="K169" s="52"/>
      <c r="L169" s="52"/>
      <c r="M169" s="52"/>
      <c r="O169" s="131"/>
      <c r="P169" s="131"/>
      <c r="Q169" s="160"/>
      <c r="T169" s="326" t="s">
        <v>457</v>
      </c>
      <c r="U169" s="386"/>
      <c r="V169" s="391"/>
      <c r="Y169" s="325"/>
      <c r="Z169" s="330"/>
      <c r="AA169" s="52"/>
      <c r="AB169" s="52"/>
      <c r="AC169" s="52"/>
      <c r="AE169" s="131"/>
      <c r="AF169" s="131"/>
    </row>
    <row r="170" spans="3:32" x14ac:dyDescent="0.3">
      <c r="D170" s="326" t="s">
        <v>458</v>
      </c>
      <c r="E170" s="324"/>
      <c r="F170" s="391"/>
      <c r="I170" s="325"/>
      <c r="J170" s="330"/>
      <c r="K170" s="52"/>
      <c r="L170" s="52"/>
      <c r="M170" s="52"/>
      <c r="O170" s="131"/>
      <c r="P170" s="131"/>
      <c r="Q170" s="160"/>
      <c r="T170" s="326" t="s">
        <v>458</v>
      </c>
      <c r="U170" s="386"/>
      <c r="V170" s="391"/>
      <c r="Y170" s="325"/>
      <c r="Z170" s="330"/>
      <c r="AA170" s="52"/>
      <c r="AB170" s="52"/>
      <c r="AC170" s="52"/>
      <c r="AE170" s="131"/>
      <c r="AF170" s="131"/>
    </row>
    <row r="171" spans="3:32" ht="17.25" thickBot="1" x14ac:dyDescent="0.35">
      <c r="C171" s="50"/>
      <c r="D171" s="50"/>
      <c r="E171" s="50"/>
      <c r="F171" s="50"/>
      <c r="G171" s="50"/>
      <c r="H171" s="50"/>
      <c r="I171" s="50"/>
      <c r="J171" s="331"/>
      <c r="K171" s="50"/>
      <c r="L171" s="50"/>
      <c r="M171" s="50"/>
      <c r="S171" s="50"/>
      <c r="T171" s="50"/>
      <c r="U171" s="50"/>
      <c r="V171" s="50"/>
      <c r="W171" s="50"/>
      <c r="X171" s="50"/>
      <c r="Y171" s="50"/>
      <c r="Z171" s="331"/>
      <c r="AA171" s="50"/>
      <c r="AB171" s="50"/>
      <c r="AC171" s="50"/>
    </row>
    <row r="172" spans="3:32" x14ac:dyDescent="0.3">
      <c r="C172" s="48" t="s">
        <v>194</v>
      </c>
      <c r="D172" s="51">
        <f>D167+1</f>
        <v>30</v>
      </c>
      <c r="E172" s="51"/>
      <c r="J172" s="332"/>
      <c r="S172" s="48" t="s">
        <v>194</v>
      </c>
      <c r="T172" s="51">
        <f>T167+1</f>
        <v>30</v>
      </c>
      <c r="U172" s="51"/>
      <c r="Z172" s="332"/>
    </row>
    <row r="173" spans="3:32" x14ac:dyDescent="0.3">
      <c r="D173" s="326" t="s">
        <v>456</v>
      </c>
      <c r="E173" s="669"/>
      <c r="F173" s="670"/>
      <c r="H173" s="48" t="s">
        <v>455</v>
      </c>
      <c r="J173" s="392"/>
      <c r="K173" s="52"/>
      <c r="L173" s="52"/>
      <c r="M173" s="52"/>
      <c r="N173" s="118">
        <f>IF(E173="",0,1)</f>
        <v>0</v>
      </c>
      <c r="O173" s="131">
        <f>IF(E173="",0,J173)</f>
        <v>0</v>
      </c>
      <c r="P173" s="131"/>
      <c r="Q173" s="160"/>
      <c r="T173" s="326" t="s">
        <v>456</v>
      </c>
      <c r="U173" s="667"/>
      <c r="V173" s="668"/>
      <c r="X173" s="48" t="s">
        <v>455</v>
      </c>
      <c r="Z173" s="327"/>
      <c r="AA173" s="52"/>
      <c r="AB173" s="52"/>
      <c r="AC173" s="52"/>
      <c r="AD173" s="118">
        <f>IF(U173="",0,1)</f>
        <v>0</v>
      </c>
      <c r="AE173" s="131">
        <f>IF(U173="",0,Z173)</f>
        <v>0</v>
      </c>
      <c r="AF173" s="131"/>
    </row>
    <row r="174" spans="3:32" x14ac:dyDescent="0.3">
      <c r="D174" s="326" t="s">
        <v>457</v>
      </c>
      <c r="E174" s="324"/>
      <c r="F174" s="391"/>
      <c r="I174" s="325"/>
      <c r="J174" s="330"/>
      <c r="K174" s="52"/>
      <c r="L174" s="52"/>
      <c r="M174" s="52"/>
      <c r="O174" s="131"/>
      <c r="P174" s="131"/>
      <c r="Q174" s="160"/>
      <c r="T174" s="326" t="s">
        <v>457</v>
      </c>
      <c r="U174" s="386"/>
      <c r="V174" s="391"/>
      <c r="Y174" s="325"/>
      <c r="Z174" s="330"/>
      <c r="AA174" s="52"/>
      <c r="AB174" s="52"/>
      <c r="AC174" s="52"/>
      <c r="AE174" s="131"/>
      <c r="AF174" s="131"/>
    </row>
    <row r="175" spans="3:32" x14ac:dyDescent="0.3">
      <c r="D175" s="326" t="s">
        <v>458</v>
      </c>
      <c r="E175" s="324"/>
      <c r="F175" s="391"/>
      <c r="I175" s="325"/>
      <c r="J175" s="330"/>
      <c r="K175" s="52"/>
      <c r="L175" s="52"/>
      <c r="M175" s="52"/>
      <c r="O175" s="131"/>
      <c r="P175" s="131"/>
      <c r="Q175" s="160"/>
      <c r="T175" s="326" t="s">
        <v>458</v>
      </c>
      <c r="U175" s="386"/>
      <c r="V175" s="391"/>
      <c r="Y175" s="325"/>
      <c r="Z175" s="330"/>
      <c r="AA175" s="52"/>
      <c r="AB175" s="52"/>
      <c r="AC175" s="52"/>
      <c r="AE175" s="131"/>
      <c r="AF175" s="131"/>
    </row>
    <row r="176" spans="3:32" ht="17.25" thickBot="1" x14ac:dyDescent="0.35">
      <c r="C176" s="50"/>
      <c r="D176" s="50"/>
      <c r="E176" s="50"/>
      <c r="F176" s="50"/>
      <c r="G176" s="50"/>
      <c r="H176" s="50"/>
      <c r="I176" s="50"/>
      <c r="J176" s="331"/>
      <c r="K176" s="50"/>
      <c r="L176" s="50"/>
      <c r="M176" s="50"/>
      <c r="S176" s="50"/>
      <c r="T176" s="50"/>
      <c r="U176" s="50"/>
      <c r="V176" s="50"/>
      <c r="W176" s="50"/>
      <c r="X176" s="50"/>
      <c r="Y176" s="50"/>
      <c r="Z176" s="331"/>
      <c r="AA176" s="50"/>
      <c r="AB176" s="50"/>
      <c r="AC176" s="50"/>
    </row>
    <row r="177" spans="3:32" x14ac:dyDescent="0.3">
      <c r="C177" s="48" t="s">
        <v>194</v>
      </c>
      <c r="D177" s="51">
        <f>D172+1</f>
        <v>31</v>
      </c>
      <c r="E177" s="51"/>
      <c r="J177" s="332"/>
      <c r="S177" s="48" t="s">
        <v>194</v>
      </c>
      <c r="T177" s="51">
        <f>T172+1</f>
        <v>31</v>
      </c>
      <c r="U177" s="51"/>
      <c r="Z177" s="332"/>
    </row>
    <row r="178" spans="3:32" x14ac:dyDescent="0.3">
      <c r="D178" s="326" t="s">
        <v>456</v>
      </c>
      <c r="E178" s="669"/>
      <c r="F178" s="670"/>
      <c r="H178" s="48" t="s">
        <v>455</v>
      </c>
      <c r="J178" s="392"/>
      <c r="K178" s="52"/>
      <c r="L178" s="52"/>
      <c r="M178" s="52"/>
      <c r="N178" s="118">
        <f>IF(E178="",0,1)</f>
        <v>0</v>
      </c>
      <c r="O178" s="131">
        <f>IF(E178="",0,J178)</f>
        <v>0</v>
      </c>
      <c r="P178" s="131"/>
      <c r="Q178" s="160"/>
      <c r="T178" s="326" t="s">
        <v>456</v>
      </c>
      <c r="U178" s="667"/>
      <c r="V178" s="668"/>
      <c r="X178" s="48" t="s">
        <v>455</v>
      </c>
      <c r="Z178" s="327"/>
      <c r="AA178" s="52"/>
      <c r="AB178" s="52"/>
      <c r="AC178" s="52"/>
      <c r="AD178" s="118">
        <f>IF(U178="",0,1)</f>
        <v>0</v>
      </c>
      <c r="AE178" s="131">
        <f>IF(U178="",0,Z178)</f>
        <v>0</v>
      </c>
      <c r="AF178" s="131"/>
    </row>
    <row r="179" spans="3:32" x14ac:dyDescent="0.3">
      <c r="D179" s="326" t="s">
        <v>457</v>
      </c>
      <c r="E179" s="324"/>
      <c r="F179" s="391"/>
      <c r="I179" s="325"/>
      <c r="J179" s="330"/>
      <c r="K179" s="52"/>
      <c r="L179" s="52"/>
      <c r="M179" s="52"/>
      <c r="O179" s="131"/>
      <c r="P179" s="131"/>
      <c r="Q179" s="160"/>
      <c r="T179" s="326" t="s">
        <v>457</v>
      </c>
      <c r="U179" s="386"/>
      <c r="V179" s="391"/>
      <c r="Y179" s="325"/>
      <c r="Z179" s="330"/>
      <c r="AA179" s="52"/>
      <c r="AB179" s="52"/>
      <c r="AC179" s="52"/>
      <c r="AE179" s="131"/>
      <c r="AF179" s="131"/>
    </row>
    <row r="180" spans="3:32" x14ac:dyDescent="0.3">
      <c r="D180" s="326" t="s">
        <v>458</v>
      </c>
      <c r="E180" s="324"/>
      <c r="F180" s="391"/>
      <c r="I180" s="325"/>
      <c r="J180" s="330"/>
      <c r="K180" s="52"/>
      <c r="L180" s="52"/>
      <c r="M180" s="52"/>
      <c r="O180" s="131"/>
      <c r="P180" s="131"/>
      <c r="Q180" s="160"/>
      <c r="T180" s="326" t="s">
        <v>458</v>
      </c>
      <c r="U180" s="386"/>
      <c r="V180" s="391"/>
      <c r="Y180" s="325"/>
      <c r="Z180" s="330"/>
      <c r="AA180" s="52"/>
      <c r="AB180" s="52"/>
      <c r="AC180" s="52"/>
      <c r="AE180" s="131"/>
      <c r="AF180" s="131"/>
    </row>
    <row r="181" spans="3:32" ht="17.25" thickBot="1" x14ac:dyDescent="0.35">
      <c r="C181" s="50"/>
      <c r="D181" s="50"/>
      <c r="E181" s="50"/>
      <c r="F181" s="50"/>
      <c r="G181" s="50"/>
      <c r="H181" s="50"/>
      <c r="I181" s="50"/>
      <c r="J181" s="331"/>
      <c r="K181" s="50"/>
      <c r="L181" s="50"/>
      <c r="M181" s="50"/>
      <c r="S181" s="50"/>
      <c r="T181" s="50"/>
      <c r="U181" s="50"/>
      <c r="V181" s="50"/>
      <c r="W181" s="50"/>
      <c r="X181" s="50"/>
      <c r="Y181" s="50"/>
      <c r="Z181" s="331"/>
      <c r="AA181" s="50"/>
      <c r="AB181" s="50"/>
      <c r="AC181" s="50"/>
    </row>
    <row r="182" spans="3:32" x14ac:dyDescent="0.3">
      <c r="C182" s="48" t="s">
        <v>194</v>
      </c>
      <c r="D182" s="51">
        <f>D177+1</f>
        <v>32</v>
      </c>
      <c r="E182" s="51"/>
      <c r="J182" s="332"/>
      <c r="S182" s="48" t="s">
        <v>194</v>
      </c>
      <c r="T182" s="51">
        <f>T177+1</f>
        <v>32</v>
      </c>
      <c r="U182" s="51"/>
      <c r="Z182" s="332"/>
    </row>
    <row r="183" spans="3:32" x14ac:dyDescent="0.3">
      <c r="D183" s="326" t="s">
        <v>456</v>
      </c>
      <c r="E183" s="669"/>
      <c r="F183" s="670"/>
      <c r="H183" s="48" t="s">
        <v>455</v>
      </c>
      <c r="J183" s="392"/>
      <c r="K183" s="52"/>
      <c r="L183" s="52"/>
      <c r="M183" s="52"/>
      <c r="N183" s="118">
        <f>IF(E183="",0,1)</f>
        <v>0</v>
      </c>
      <c r="O183" s="131">
        <f>IF(E183="",0,J183)</f>
        <v>0</v>
      </c>
      <c r="P183" s="131"/>
      <c r="Q183" s="160"/>
      <c r="T183" s="326" t="s">
        <v>456</v>
      </c>
      <c r="U183" s="667"/>
      <c r="V183" s="668"/>
      <c r="X183" s="48" t="s">
        <v>455</v>
      </c>
      <c r="Z183" s="327"/>
      <c r="AA183" s="52"/>
      <c r="AB183" s="52"/>
      <c r="AC183" s="52"/>
      <c r="AD183" s="118">
        <f>IF(U183="",0,1)</f>
        <v>0</v>
      </c>
      <c r="AE183" s="131">
        <f>IF(U183="",0,Z183)</f>
        <v>0</v>
      </c>
      <c r="AF183" s="131"/>
    </row>
    <row r="184" spans="3:32" x14ac:dyDescent="0.3">
      <c r="D184" s="326" t="s">
        <v>457</v>
      </c>
      <c r="E184" s="324"/>
      <c r="F184" s="391"/>
      <c r="I184" s="325"/>
      <c r="J184" s="330"/>
      <c r="K184" s="52"/>
      <c r="L184" s="52"/>
      <c r="M184" s="52"/>
      <c r="O184" s="131"/>
      <c r="P184" s="131"/>
      <c r="Q184" s="160"/>
      <c r="T184" s="326" t="s">
        <v>457</v>
      </c>
      <c r="U184" s="386"/>
      <c r="V184" s="391"/>
      <c r="Y184" s="325"/>
      <c r="Z184" s="330"/>
      <c r="AA184" s="52"/>
      <c r="AB184" s="52"/>
      <c r="AC184" s="52"/>
      <c r="AE184" s="131"/>
      <c r="AF184" s="131"/>
    </row>
    <row r="185" spans="3:32" x14ac:dyDescent="0.3">
      <c r="D185" s="326" t="s">
        <v>458</v>
      </c>
      <c r="E185" s="324"/>
      <c r="F185" s="391"/>
      <c r="I185" s="325"/>
      <c r="J185" s="330"/>
      <c r="K185" s="52"/>
      <c r="L185" s="52"/>
      <c r="M185" s="52"/>
      <c r="O185" s="131"/>
      <c r="P185" s="131"/>
      <c r="Q185" s="160"/>
      <c r="T185" s="326" t="s">
        <v>458</v>
      </c>
      <c r="U185" s="386"/>
      <c r="V185" s="391"/>
      <c r="Y185" s="325"/>
      <c r="Z185" s="330"/>
      <c r="AA185" s="52"/>
      <c r="AB185" s="52"/>
      <c r="AC185" s="52"/>
      <c r="AE185" s="131"/>
      <c r="AF185" s="131"/>
    </row>
    <row r="186" spans="3:32" ht="17.25" thickBot="1" x14ac:dyDescent="0.35">
      <c r="C186" s="50"/>
      <c r="D186" s="50"/>
      <c r="E186" s="50"/>
      <c r="F186" s="50"/>
      <c r="G186" s="50"/>
      <c r="H186" s="50"/>
      <c r="I186" s="50"/>
      <c r="J186" s="331"/>
      <c r="K186" s="50"/>
      <c r="L186" s="50"/>
      <c r="M186" s="50"/>
      <c r="S186" s="50"/>
      <c r="T186" s="50"/>
      <c r="U186" s="50"/>
      <c r="V186" s="50"/>
      <c r="W186" s="50"/>
      <c r="X186" s="50"/>
      <c r="Y186" s="50"/>
      <c r="Z186" s="331"/>
      <c r="AA186" s="50"/>
      <c r="AB186" s="50"/>
      <c r="AC186" s="50"/>
    </row>
    <row r="187" spans="3:32" x14ac:dyDescent="0.3">
      <c r="C187" s="48" t="s">
        <v>194</v>
      </c>
      <c r="D187" s="51">
        <f>D182+1</f>
        <v>33</v>
      </c>
      <c r="E187" s="51"/>
      <c r="J187" s="332"/>
      <c r="S187" s="48" t="s">
        <v>194</v>
      </c>
      <c r="T187" s="51">
        <f>T182+1</f>
        <v>33</v>
      </c>
      <c r="U187" s="51"/>
      <c r="Z187" s="332"/>
    </row>
    <row r="188" spans="3:32" x14ac:dyDescent="0.3">
      <c r="D188" s="326" t="s">
        <v>456</v>
      </c>
      <c r="E188" s="669"/>
      <c r="F188" s="670"/>
      <c r="H188" s="48" t="s">
        <v>455</v>
      </c>
      <c r="J188" s="392"/>
      <c r="K188" s="52"/>
      <c r="L188" s="52"/>
      <c r="M188" s="52"/>
      <c r="N188" s="118">
        <f>IF(E188="",0,1)</f>
        <v>0</v>
      </c>
      <c r="O188" s="131">
        <f>IF(E188="",0,J188)</f>
        <v>0</v>
      </c>
      <c r="P188" s="131"/>
      <c r="Q188" s="160"/>
      <c r="T188" s="326" t="s">
        <v>456</v>
      </c>
      <c r="U188" s="667"/>
      <c r="V188" s="668"/>
      <c r="X188" s="48" t="s">
        <v>455</v>
      </c>
      <c r="Z188" s="327"/>
      <c r="AA188" s="52"/>
      <c r="AB188" s="52"/>
      <c r="AC188" s="52"/>
      <c r="AD188" s="118">
        <f>IF(U188="",0,1)</f>
        <v>0</v>
      </c>
      <c r="AE188" s="131">
        <f>IF(U188="",0,Z188)</f>
        <v>0</v>
      </c>
      <c r="AF188" s="131"/>
    </row>
    <row r="189" spans="3:32" x14ac:dyDescent="0.3">
      <c r="D189" s="326" t="s">
        <v>457</v>
      </c>
      <c r="E189" s="324"/>
      <c r="F189" s="391"/>
      <c r="I189" s="325"/>
      <c r="J189" s="330"/>
      <c r="K189" s="52"/>
      <c r="L189" s="52"/>
      <c r="M189" s="52"/>
      <c r="O189" s="131"/>
      <c r="P189" s="131"/>
      <c r="Q189" s="160"/>
      <c r="T189" s="326" t="s">
        <v>457</v>
      </c>
      <c r="U189" s="386"/>
      <c r="V189" s="391"/>
      <c r="Y189" s="325"/>
      <c r="Z189" s="330"/>
      <c r="AA189" s="52"/>
      <c r="AB189" s="52"/>
      <c r="AC189" s="52"/>
      <c r="AE189" s="131"/>
      <c r="AF189" s="131"/>
    </row>
    <row r="190" spans="3:32" x14ac:dyDescent="0.3">
      <c r="D190" s="326" t="s">
        <v>458</v>
      </c>
      <c r="E190" s="324"/>
      <c r="F190" s="391"/>
      <c r="I190" s="325"/>
      <c r="J190" s="330"/>
      <c r="K190" s="52"/>
      <c r="L190" s="52"/>
      <c r="M190" s="52"/>
      <c r="O190" s="131"/>
      <c r="P190" s="131"/>
      <c r="Q190" s="160"/>
      <c r="T190" s="326" t="s">
        <v>458</v>
      </c>
      <c r="U190" s="386"/>
      <c r="V190" s="391"/>
      <c r="Y190" s="325"/>
      <c r="Z190" s="330"/>
      <c r="AA190" s="52"/>
      <c r="AB190" s="52"/>
      <c r="AC190" s="52"/>
      <c r="AE190" s="131"/>
      <c r="AF190" s="131"/>
    </row>
    <row r="191" spans="3:32" ht="17.25" thickBot="1" x14ac:dyDescent="0.35">
      <c r="C191" s="50"/>
      <c r="D191" s="50"/>
      <c r="E191" s="50"/>
      <c r="F191" s="50"/>
      <c r="G191" s="50"/>
      <c r="H191" s="50"/>
      <c r="I191" s="50"/>
      <c r="J191" s="331"/>
      <c r="K191" s="50"/>
      <c r="L191" s="50"/>
      <c r="M191" s="50"/>
      <c r="S191" s="50"/>
      <c r="T191" s="50"/>
      <c r="U191" s="50"/>
      <c r="V191" s="50"/>
      <c r="W191" s="50"/>
      <c r="X191" s="50"/>
      <c r="Y191" s="50"/>
      <c r="Z191" s="331"/>
      <c r="AA191" s="50"/>
      <c r="AB191" s="50"/>
      <c r="AC191" s="50"/>
    </row>
    <row r="192" spans="3:32" x14ac:dyDescent="0.3">
      <c r="C192" s="48" t="s">
        <v>194</v>
      </c>
      <c r="D192" s="51">
        <f>D187+1</f>
        <v>34</v>
      </c>
      <c r="E192" s="51"/>
      <c r="J192" s="332"/>
      <c r="S192" s="48" t="s">
        <v>194</v>
      </c>
      <c r="T192" s="51">
        <f>T187+1</f>
        <v>34</v>
      </c>
      <c r="U192" s="51"/>
      <c r="Z192" s="332"/>
    </row>
    <row r="193" spans="3:32" x14ac:dyDescent="0.3">
      <c r="D193" s="326" t="s">
        <v>456</v>
      </c>
      <c r="E193" s="669"/>
      <c r="F193" s="670"/>
      <c r="H193" s="48" t="s">
        <v>455</v>
      </c>
      <c r="J193" s="392"/>
      <c r="K193" s="52"/>
      <c r="L193" s="52"/>
      <c r="M193" s="52"/>
      <c r="N193" s="118">
        <f>IF(E193="",0,1)</f>
        <v>0</v>
      </c>
      <c r="O193" s="131">
        <f>IF(E193="",0,J193)</f>
        <v>0</v>
      </c>
      <c r="P193" s="131"/>
      <c r="Q193" s="160"/>
      <c r="T193" s="326" t="s">
        <v>456</v>
      </c>
      <c r="U193" s="667"/>
      <c r="V193" s="668"/>
      <c r="X193" s="48" t="s">
        <v>455</v>
      </c>
      <c r="Z193" s="327"/>
      <c r="AA193" s="52"/>
      <c r="AB193" s="52"/>
      <c r="AC193" s="52"/>
      <c r="AD193" s="118">
        <f>IF(U193="",0,1)</f>
        <v>0</v>
      </c>
      <c r="AE193" s="131">
        <f>IF(U193="",0,Z193)</f>
        <v>0</v>
      </c>
      <c r="AF193" s="131"/>
    </row>
    <row r="194" spans="3:32" x14ac:dyDescent="0.3">
      <c r="D194" s="326" t="s">
        <v>457</v>
      </c>
      <c r="E194" s="324"/>
      <c r="F194" s="391"/>
      <c r="I194" s="325"/>
      <c r="J194" s="330"/>
      <c r="K194" s="52"/>
      <c r="L194" s="52"/>
      <c r="M194" s="52"/>
      <c r="O194" s="131"/>
      <c r="P194" s="131"/>
      <c r="Q194" s="160"/>
      <c r="T194" s="326" t="s">
        <v>457</v>
      </c>
      <c r="U194" s="386"/>
      <c r="V194" s="391"/>
      <c r="Y194" s="325"/>
      <c r="Z194" s="330"/>
      <c r="AA194" s="52"/>
      <c r="AB194" s="52"/>
      <c r="AC194" s="52"/>
      <c r="AE194" s="131"/>
      <c r="AF194" s="131"/>
    </row>
    <row r="195" spans="3:32" x14ac:dyDescent="0.3">
      <c r="D195" s="326" t="s">
        <v>458</v>
      </c>
      <c r="E195" s="324"/>
      <c r="F195" s="391"/>
      <c r="I195" s="325"/>
      <c r="J195" s="330"/>
      <c r="K195" s="52"/>
      <c r="L195" s="52"/>
      <c r="M195" s="52"/>
      <c r="O195" s="131"/>
      <c r="P195" s="131"/>
      <c r="Q195" s="160"/>
      <c r="T195" s="326" t="s">
        <v>458</v>
      </c>
      <c r="U195" s="386"/>
      <c r="V195" s="391"/>
      <c r="Y195" s="325"/>
      <c r="Z195" s="330"/>
      <c r="AA195" s="52"/>
      <c r="AB195" s="52"/>
      <c r="AC195" s="52"/>
      <c r="AE195" s="131"/>
      <c r="AF195" s="131"/>
    </row>
    <row r="196" spans="3:32" ht="17.25" thickBot="1" x14ac:dyDescent="0.35">
      <c r="C196" s="50"/>
      <c r="D196" s="50"/>
      <c r="E196" s="50"/>
      <c r="F196" s="50"/>
      <c r="G196" s="50"/>
      <c r="H196" s="50"/>
      <c r="I196" s="50"/>
      <c r="J196" s="331"/>
      <c r="K196" s="50"/>
      <c r="L196" s="50"/>
      <c r="M196" s="50"/>
      <c r="S196" s="50"/>
      <c r="T196" s="50"/>
      <c r="U196" s="50"/>
      <c r="V196" s="50"/>
      <c r="W196" s="50"/>
      <c r="X196" s="50"/>
      <c r="Y196" s="50"/>
      <c r="Z196" s="331"/>
      <c r="AA196" s="50"/>
      <c r="AB196" s="50"/>
      <c r="AC196" s="50"/>
    </row>
    <row r="197" spans="3:32" x14ac:dyDescent="0.3">
      <c r="C197" s="48" t="s">
        <v>194</v>
      </c>
      <c r="D197" s="51">
        <f>D192+1</f>
        <v>35</v>
      </c>
      <c r="E197" s="51"/>
      <c r="J197" s="332"/>
      <c r="S197" s="48" t="s">
        <v>194</v>
      </c>
      <c r="T197" s="51">
        <f>T192+1</f>
        <v>35</v>
      </c>
      <c r="U197" s="51"/>
      <c r="Z197" s="332"/>
    </row>
    <row r="198" spans="3:32" x14ac:dyDescent="0.3">
      <c r="D198" s="326" t="s">
        <v>456</v>
      </c>
      <c r="E198" s="669"/>
      <c r="F198" s="670"/>
      <c r="H198" s="48" t="s">
        <v>455</v>
      </c>
      <c r="J198" s="392"/>
      <c r="K198" s="52"/>
      <c r="L198" s="52"/>
      <c r="M198" s="52"/>
      <c r="N198" s="118">
        <f>IF(E198="",0,1)</f>
        <v>0</v>
      </c>
      <c r="O198" s="131">
        <f>IF(E198="",0,J198)</f>
        <v>0</v>
      </c>
      <c r="P198" s="131"/>
      <c r="Q198" s="160"/>
      <c r="T198" s="326" t="s">
        <v>456</v>
      </c>
      <c r="U198" s="667"/>
      <c r="V198" s="668"/>
      <c r="X198" s="48" t="s">
        <v>455</v>
      </c>
      <c r="Z198" s="327"/>
      <c r="AA198" s="52"/>
      <c r="AB198" s="52"/>
      <c r="AC198" s="52"/>
      <c r="AD198" s="118">
        <f>IF(U198="",0,1)</f>
        <v>0</v>
      </c>
      <c r="AE198" s="131">
        <f>IF(U198="",0,Z198)</f>
        <v>0</v>
      </c>
      <c r="AF198" s="131"/>
    </row>
    <row r="199" spans="3:32" x14ac:dyDescent="0.3">
      <c r="D199" s="326" t="s">
        <v>457</v>
      </c>
      <c r="E199" s="324"/>
      <c r="F199" s="391"/>
      <c r="I199" s="325"/>
      <c r="J199" s="330"/>
      <c r="K199" s="52"/>
      <c r="L199" s="52"/>
      <c r="M199" s="52"/>
      <c r="O199" s="131"/>
      <c r="P199" s="131"/>
      <c r="Q199" s="160"/>
      <c r="T199" s="326" t="s">
        <v>457</v>
      </c>
      <c r="U199" s="386"/>
      <c r="V199" s="391"/>
      <c r="Y199" s="325"/>
      <c r="Z199" s="330"/>
      <c r="AA199" s="52"/>
      <c r="AB199" s="52"/>
      <c r="AC199" s="52"/>
      <c r="AE199" s="131"/>
      <c r="AF199" s="131"/>
    </row>
    <row r="200" spans="3:32" x14ac:dyDescent="0.3">
      <c r="D200" s="326" t="s">
        <v>458</v>
      </c>
      <c r="E200" s="324"/>
      <c r="F200" s="391"/>
      <c r="I200" s="325"/>
      <c r="J200" s="330"/>
      <c r="K200" s="52"/>
      <c r="L200" s="52"/>
      <c r="M200" s="52"/>
      <c r="O200" s="131"/>
      <c r="P200" s="131"/>
      <c r="Q200" s="160"/>
      <c r="T200" s="326" t="s">
        <v>458</v>
      </c>
      <c r="U200" s="386"/>
      <c r="V200" s="391"/>
      <c r="Y200" s="325"/>
      <c r="Z200" s="330"/>
      <c r="AA200" s="52"/>
      <c r="AB200" s="52"/>
      <c r="AC200" s="52"/>
      <c r="AE200" s="131"/>
      <c r="AF200" s="131"/>
    </row>
    <row r="201" spans="3:32" ht="17.25" thickBot="1" x14ac:dyDescent="0.35">
      <c r="C201" s="50"/>
      <c r="D201" s="50"/>
      <c r="E201" s="50"/>
      <c r="F201" s="50"/>
      <c r="G201" s="50"/>
      <c r="H201" s="50"/>
      <c r="I201" s="50"/>
      <c r="J201" s="331"/>
      <c r="K201" s="50"/>
      <c r="L201" s="50"/>
      <c r="M201" s="50"/>
      <c r="S201" s="50"/>
      <c r="T201" s="50"/>
      <c r="U201" s="50"/>
      <c r="V201" s="50"/>
      <c r="W201" s="50"/>
      <c r="X201" s="50"/>
      <c r="Y201" s="50"/>
      <c r="Z201" s="331"/>
      <c r="AA201" s="50"/>
      <c r="AB201" s="50"/>
      <c r="AC201" s="50"/>
    </row>
    <row r="202" spans="3:32" x14ac:dyDescent="0.3">
      <c r="C202" s="48" t="s">
        <v>194</v>
      </c>
      <c r="D202" s="51">
        <f>D197+1</f>
        <v>36</v>
      </c>
      <c r="E202" s="51"/>
      <c r="J202" s="332"/>
      <c r="S202" s="48" t="s">
        <v>194</v>
      </c>
      <c r="T202" s="51">
        <f>T197+1</f>
        <v>36</v>
      </c>
      <c r="U202" s="51"/>
      <c r="Z202" s="332"/>
    </row>
    <row r="203" spans="3:32" x14ac:dyDescent="0.3">
      <c r="D203" s="326" t="s">
        <v>456</v>
      </c>
      <c r="E203" s="669"/>
      <c r="F203" s="670"/>
      <c r="H203" s="48" t="s">
        <v>455</v>
      </c>
      <c r="J203" s="392"/>
      <c r="K203" s="52"/>
      <c r="L203" s="52"/>
      <c r="M203" s="52"/>
      <c r="N203" s="118">
        <f>IF(E203="",0,1)</f>
        <v>0</v>
      </c>
      <c r="O203" s="131">
        <f>IF(E203="",0,J203)</f>
        <v>0</v>
      </c>
      <c r="P203" s="131"/>
      <c r="Q203" s="160"/>
      <c r="T203" s="326" t="s">
        <v>456</v>
      </c>
      <c r="U203" s="667"/>
      <c r="V203" s="668"/>
      <c r="X203" s="48" t="s">
        <v>455</v>
      </c>
      <c r="Z203" s="327"/>
      <c r="AA203" s="52"/>
      <c r="AB203" s="52"/>
      <c r="AC203" s="52"/>
      <c r="AD203" s="118">
        <f>IF(U203="",0,1)</f>
        <v>0</v>
      </c>
      <c r="AE203" s="131">
        <f>IF(U203="",0,Z203)</f>
        <v>0</v>
      </c>
      <c r="AF203" s="131"/>
    </row>
    <row r="204" spans="3:32" x14ac:dyDescent="0.3">
      <c r="D204" s="326" t="s">
        <v>457</v>
      </c>
      <c r="E204" s="324"/>
      <c r="F204" s="391"/>
      <c r="I204" s="325"/>
      <c r="J204" s="330"/>
      <c r="K204" s="52"/>
      <c r="L204" s="52"/>
      <c r="M204" s="52"/>
      <c r="O204" s="131"/>
      <c r="P204" s="131"/>
      <c r="Q204" s="160"/>
      <c r="T204" s="326" t="s">
        <v>457</v>
      </c>
      <c r="U204" s="386"/>
      <c r="V204" s="391"/>
      <c r="Y204" s="325"/>
      <c r="Z204" s="330"/>
      <c r="AA204" s="52"/>
      <c r="AB204" s="52"/>
      <c r="AC204" s="52"/>
      <c r="AE204" s="131"/>
      <c r="AF204" s="131"/>
    </row>
    <row r="205" spans="3:32" x14ac:dyDescent="0.3">
      <c r="D205" s="326" t="s">
        <v>458</v>
      </c>
      <c r="E205" s="324"/>
      <c r="F205" s="391"/>
      <c r="I205" s="325"/>
      <c r="J205" s="330"/>
      <c r="K205" s="52"/>
      <c r="L205" s="52"/>
      <c r="M205" s="52"/>
      <c r="O205" s="131"/>
      <c r="P205" s="131"/>
      <c r="Q205" s="160"/>
      <c r="T205" s="326" t="s">
        <v>458</v>
      </c>
      <c r="U205" s="386"/>
      <c r="V205" s="391"/>
      <c r="Y205" s="325"/>
      <c r="Z205" s="330"/>
      <c r="AA205" s="52"/>
      <c r="AB205" s="52"/>
      <c r="AC205" s="52"/>
      <c r="AE205" s="131"/>
      <c r="AF205" s="131"/>
    </row>
    <row r="206" spans="3:32" ht="17.25" thickBot="1" x14ac:dyDescent="0.35">
      <c r="C206" s="50"/>
      <c r="D206" s="50"/>
      <c r="E206" s="50"/>
      <c r="F206" s="50"/>
      <c r="G206" s="50"/>
      <c r="H206" s="50"/>
      <c r="I206" s="50"/>
      <c r="J206" s="331"/>
      <c r="K206" s="50"/>
      <c r="L206" s="50"/>
      <c r="M206" s="50"/>
      <c r="S206" s="50"/>
      <c r="T206" s="50"/>
      <c r="U206" s="50"/>
      <c r="V206" s="50"/>
      <c r="W206" s="50"/>
      <c r="X206" s="50"/>
      <c r="Y206" s="50"/>
      <c r="Z206" s="331"/>
      <c r="AA206" s="50"/>
      <c r="AB206" s="50"/>
      <c r="AC206" s="50"/>
    </row>
    <row r="207" spans="3:32" x14ac:dyDescent="0.3">
      <c r="C207" s="48" t="s">
        <v>194</v>
      </c>
      <c r="D207" s="51">
        <f>D202+1</f>
        <v>37</v>
      </c>
      <c r="E207" s="51"/>
      <c r="J207" s="332"/>
      <c r="S207" s="48" t="s">
        <v>194</v>
      </c>
      <c r="T207" s="51">
        <f>T202+1</f>
        <v>37</v>
      </c>
      <c r="U207" s="51"/>
      <c r="Z207" s="332"/>
    </row>
    <row r="208" spans="3:32" x14ac:dyDescent="0.3">
      <c r="D208" s="326" t="s">
        <v>456</v>
      </c>
      <c r="E208" s="669"/>
      <c r="F208" s="670"/>
      <c r="H208" s="48" t="s">
        <v>455</v>
      </c>
      <c r="J208" s="392"/>
      <c r="K208" s="52"/>
      <c r="L208" s="52"/>
      <c r="M208" s="52"/>
      <c r="N208" s="118">
        <f>IF(E208="",0,1)</f>
        <v>0</v>
      </c>
      <c r="O208" s="131">
        <f>IF(E208="",0,J208)</f>
        <v>0</v>
      </c>
      <c r="P208" s="131"/>
      <c r="Q208" s="160"/>
      <c r="T208" s="326" t="s">
        <v>456</v>
      </c>
      <c r="U208" s="667"/>
      <c r="V208" s="668"/>
      <c r="X208" s="48" t="s">
        <v>455</v>
      </c>
      <c r="Z208" s="327"/>
      <c r="AA208" s="52"/>
      <c r="AB208" s="52"/>
      <c r="AC208" s="52"/>
      <c r="AD208" s="118">
        <f>IF(U208="",0,1)</f>
        <v>0</v>
      </c>
      <c r="AE208" s="131">
        <f>IF(U208="",0,Z208)</f>
        <v>0</v>
      </c>
      <c r="AF208" s="131"/>
    </row>
    <row r="209" spans="3:32" x14ac:dyDescent="0.3">
      <c r="D209" s="326" t="s">
        <v>457</v>
      </c>
      <c r="E209" s="324"/>
      <c r="F209" s="391"/>
      <c r="I209" s="325"/>
      <c r="J209" s="330"/>
      <c r="K209" s="52"/>
      <c r="L209" s="52"/>
      <c r="M209" s="52"/>
      <c r="O209" s="131"/>
      <c r="P209" s="131"/>
      <c r="Q209" s="160"/>
      <c r="T209" s="326" t="s">
        <v>457</v>
      </c>
      <c r="U209" s="386"/>
      <c r="V209" s="391"/>
      <c r="Y209" s="325"/>
      <c r="Z209" s="330"/>
      <c r="AA209" s="52"/>
      <c r="AB209" s="52"/>
      <c r="AC209" s="52"/>
      <c r="AE209" s="131"/>
      <c r="AF209" s="131"/>
    </row>
    <row r="210" spans="3:32" x14ac:dyDescent="0.3">
      <c r="D210" s="326" t="s">
        <v>458</v>
      </c>
      <c r="E210" s="324"/>
      <c r="F210" s="391"/>
      <c r="I210" s="325"/>
      <c r="J210" s="330"/>
      <c r="K210" s="52"/>
      <c r="L210" s="52"/>
      <c r="M210" s="52"/>
      <c r="O210" s="131"/>
      <c r="P210" s="131"/>
      <c r="Q210" s="160"/>
      <c r="T210" s="326" t="s">
        <v>458</v>
      </c>
      <c r="U210" s="386"/>
      <c r="V210" s="391"/>
      <c r="Y210" s="325"/>
      <c r="Z210" s="330"/>
      <c r="AA210" s="52"/>
      <c r="AB210" s="52"/>
      <c r="AC210" s="52"/>
      <c r="AE210" s="131"/>
      <c r="AF210" s="131"/>
    </row>
    <row r="211" spans="3:32" ht="17.25" thickBot="1" x14ac:dyDescent="0.35">
      <c r="C211" s="50"/>
      <c r="D211" s="50"/>
      <c r="E211" s="50"/>
      <c r="F211" s="50"/>
      <c r="G211" s="50"/>
      <c r="H211" s="50"/>
      <c r="I211" s="50"/>
      <c r="J211" s="331"/>
      <c r="K211" s="50"/>
      <c r="L211" s="50"/>
      <c r="M211" s="50"/>
      <c r="S211" s="50"/>
      <c r="T211" s="50"/>
      <c r="U211" s="50"/>
      <c r="V211" s="50"/>
      <c r="W211" s="50"/>
      <c r="X211" s="50"/>
      <c r="Y211" s="50"/>
      <c r="Z211" s="331"/>
      <c r="AA211" s="50"/>
      <c r="AB211" s="50"/>
      <c r="AC211" s="50"/>
    </row>
    <row r="212" spans="3:32" x14ac:dyDescent="0.3">
      <c r="C212" s="48" t="s">
        <v>194</v>
      </c>
      <c r="D212" s="51">
        <f>D207+1</f>
        <v>38</v>
      </c>
      <c r="E212" s="51"/>
      <c r="J212" s="332"/>
      <c r="S212" s="48" t="s">
        <v>194</v>
      </c>
      <c r="T212" s="51">
        <f>T207+1</f>
        <v>38</v>
      </c>
      <c r="U212" s="51"/>
      <c r="Z212" s="332"/>
    </row>
    <row r="213" spans="3:32" x14ac:dyDescent="0.3">
      <c r="D213" s="326" t="s">
        <v>456</v>
      </c>
      <c r="E213" s="669"/>
      <c r="F213" s="670"/>
      <c r="H213" s="48" t="s">
        <v>455</v>
      </c>
      <c r="J213" s="392"/>
      <c r="K213" s="52"/>
      <c r="L213" s="52"/>
      <c r="M213" s="52"/>
      <c r="N213" s="118">
        <f>IF(E213="",0,1)</f>
        <v>0</v>
      </c>
      <c r="O213" s="131">
        <f>IF(E213="",0,J213)</f>
        <v>0</v>
      </c>
      <c r="P213" s="131"/>
      <c r="Q213" s="160"/>
      <c r="T213" s="326" t="s">
        <v>456</v>
      </c>
      <c r="U213" s="667"/>
      <c r="V213" s="668"/>
      <c r="X213" s="48" t="s">
        <v>455</v>
      </c>
      <c r="Z213" s="327"/>
      <c r="AA213" s="52"/>
      <c r="AB213" s="52"/>
      <c r="AC213" s="52"/>
      <c r="AD213" s="118">
        <f>IF(U213="",0,1)</f>
        <v>0</v>
      </c>
      <c r="AE213" s="131">
        <f>IF(U213="",0,Z213)</f>
        <v>0</v>
      </c>
      <c r="AF213" s="131"/>
    </row>
    <row r="214" spans="3:32" x14ac:dyDescent="0.3">
      <c r="D214" s="326" t="s">
        <v>457</v>
      </c>
      <c r="E214" s="324"/>
      <c r="F214" s="391"/>
      <c r="I214" s="325"/>
      <c r="J214" s="330"/>
      <c r="K214" s="52"/>
      <c r="L214" s="52"/>
      <c r="M214" s="52"/>
      <c r="O214" s="131"/>
      <c r="P214" s="131"/>
      <c r="Q214" s="160"/>
      <c r="T214" s="326" t="s">
        <v>457</v>
      </c>
      <c r="U214" s="386"/>
      <c r="V214" s="391"/>
      <c r="Y214" s="325"/>
      <c r="Z214" s="330"/>
      <c r="AA214" s="52"/>
      <c r="AB214" s="52"/>
      <c r="AC214" s="52"/>
      <c r="AE214" s="131"/>
      <c r="AF214" s="131"/>
    </row>
    <row r="215" spans="3:32" x14ac:dyDescent="0.3">
      <c r="D215" s="326" t="s">
        <v>458</v>
      </c>
      <c r="E215" s="324"/>
      <c r="F215" s="391"/>
      <c r="I215" s="325"/>
      <c r="J215" s="330"/>
      <c r="K215" s="52"/>
      <c r="L215" s="52"/>
      <c r="M215" s="52"/>
      <c r="O215" s="131"/>
      <c r="P215" s="131"/>
      <c r="Q215" s="160"/>
      <c r="T215" s="326" t="s">
        <v>458</v>
      </c>
      <c r="U215" s="386"/>
      <c r="V215" s="391"/>
      <c r="Y215" s="325"/>
      <c r="Z215" s="330"/>
      <c r="AA215" s="52"/>
      <c r="AB215" s="52"/>
      <c r="AC215" s="52"/>
      <c r="AE215" s="131"/>
      <c r="AF215" s="131"/>
    </row>
    <row r="216" spans="3:32" ht="17.25" thickBot="1" x14ac:dyDescent="0.35">
      <c r="C216" s="50"/>
      <c r="D216" s="50"/>
      <c r="E216" s="50"/>
      <c r="F216" s="50"/>
      <c r="G216" s="50"/>
      <c r="H216" s="50"/>
      <c r="I216" s="50"/>
      <c r="J216" s="331"/>
      <c r="K216" s="50"/>
      <c r="L216" s="50"/>
      <c r="M216" s="50"/>
      <c r="S216" s="50"/>
      <c r="T216" s="50"/>
      <c r="U216" s="50"/>
      <c r="V216" s="50"/>
      <c r="W216" s="50"/>
      <c r="X216" s="50"/>
      <c r="Y216" s="50"/>
      <c r="Z216" s="331"/>
      <c r="AA216" s="50"/>
      <c r="AB216" s="50"/>
      <c r="AC216" s="50"/>
    </row>
    <row r="217" spans="3:32" x14ac:dyDescent="0.3">
      <c r="C217" s="48" t="s">
        <v>194</v>
      </c>
      <c r="D217" s="51">
        <f>D212+1</f>
        <v>39</v>
      </c>
      <c r="E217" s="51"/>
      <c r="J217" s="332"/>
      <c r="S217" s="48" t="s">
        <v>194</v>
      </c>
      <c r="T217" s="51">
        <f>T212+1</f>
        <v>39</v>
      </c>
      <c r="U217" s="51"/>
      <c r="Z217" s="332"/>
    </row>
    <row r="218" spans="3:32" x14ac:dyDescent="0.3">
      <c r="D218" s="326" t="s">
        <v>456</v>
      </c>
      <c r="E218" s="669"/>
      <c r="F218" s="670"/>
      <c r="H218" s="48" t="s">
        <v>455</v>
      </c>
      <c r="J218" s="392"/>
      <c r="K218" s="52"/>
      <c r="L218" s="52"/>
      <c r="M218" s="52"/>
      <c r="N218" s="118">
        <f>IF(E218="",0,1)</f>
        <v>0</v>
      </c>
      <c r="O218" s="131">
        <f>IF(E218="",0,J218)</f>
        <v>0</v>
      </c>
      <c r="P218" s="131"/>
      <c r="Q218" s="160"/>
      <c r="T218" s="326" t="s">
        <v>456</v>
      </c>
      <c r="U218" s="667"/>
      <c r="V218" s="668"/>
      <c r="X218" s="48" t="s">
        <v>455</v>
      </c>
      <c r="Z218" s="327"/>
      <c r="AA218" s="52"/>
      <c r="AB218" s="52"/>
      <c r="AC218" s="52"/>
      <c r="AD218" s="118">
        <f>IF(U218="",0,1)</f>
        <v>0</v>
      </c>
      <c r="AE218" s="131">
        <f>IF(U218="",0,Z218)</f>
        <v>0</v>
      </c>
      <c r="AF218" s="131"/>
    </row>
    <row r="219" spans="3:32" x14ac:dyDescent="0.3">
      <c r="D219" s="326" t="s">
        <v>457</v>
      </c>
      <c r="E219" s="324"/>
      <c r="F219" s="391"/>
      <c r="I219" s="325"/>
      <c r="J219" s="330"/>
      <c r="K219" s="52"/>
      <c r="L219" s="52"/>
      <c r="M219" s="52"/>
      <c r="O219" s="131"/>
      <c r="P219" s="131"/>
      <c r="Q219" s="160"/>
      <c r="T219" s="326" t="s">
        <v>457</v>
      </c>
      <c r="U219" s="386"/>
      <c r="V219" s="391"/>
      <c r="Y219" s="325"/>
      <c r="Z219" s="330"/>
      <c r="AA219" s="52"/>
      <c r="AB219" s="52"/>
      <c r="AC219" s="52"/>
      <c r="AE219" s="131"/>
      <c r="AF219" s="131"/>
    </row>
    <row r="220" spans="3:32" x14ac:dyDescent="0.3">
      <c r="D220" s="326" t="s">
        <v>458</v>
      </c>
      <c r="E220" s="324"/>
      <c r="F220" s="391"/>
      <c r="I220" s="325"/>
      <c r="J220" s="330"/>
      <c r="K220" s="52"/>
      <c r="L220" s="52"/>
      <c r="M220" s="52"/>
      <c r="O220" s="131"/>
      <c r="P220" s="131"/>
      <c r="Q220" s="160"/>
      <c r="T220" s="326" t="s">
        <v>458</v>
      </c>
      <c r="U220" s="386"/>
      <c r="V220" s="391"/>
      <c r="Y220" s="325"/>
      <c r="Z220" s="330"/>
      <c r="AA220" s="52"/>
      <c r="AB220" s="52"/>
      <c r="AC220" s="52"/>
      <c r="AE220" s="131"/>
      <c r="AF220" s="131"/>
    </row>
    <row r="221" spans="3:32" ht="17.25" thickBot="1" x14ac:dyDescent="0.35">
      <c r="C221" s="50"/>
      <c r="D221" s="50"/>
      <c r="E221" s="50"/>
      <c r="F221" s="50"/>
      <c r="G221" s="50"/>
      <c r="H221" s="50"/>
      <c r="I221" s="50"/>
      <c r="J221" s="331"/>
      <c r="K221" s="50"/>
      <c r="L221" s="50"/>
      <c r="M221" s="50"/>
      <c r="S221" s="50"/>
      <c r="T221" s="50"/>
      <c r="U221" s="50"/>
      <c r="V221" s="50"/>
      <c r="W221" s="50"/>
      <c r="X221" s="50"/>
      <c r="Y221" s="50"/>
      <c r="Z221" s="331"/>
      <c r="AA221" s="50"/>
      <c r="AB221" s="50"/>
      <c r="AC221" s="50"/>
    </row>
    <row r="222" spans="3:32" x14ac:dyDescent="0.3">
      <c r="C222" s="48" t="s">
        <v>194</v>
      </c>
      <c r="D222" s="51">
        <f>D217+1</f>
        <v>40</v>
      </c>
      <c r="E222" s="51"/>
      <c r="J222" s="332"/>
      <c r="S222" s="48" t="s">
        <v>194</v>
      </c>
      <c r="T222" s="51">
        <f>T217+1</f>
        <v>40</v>
      </c>
      <c r="U222" s="51"/>
      <c r="Z222" s="332"/>
    </row>
    <row r="223" spans="3:32" x14ac:dyDescent="0.3">
      <c r="D223" s="326" t="s">
        <v>456</v>
      </c>
      <c r="E223" s="669"/>
      <c r="F223" s="670"/>
      <c r="H223" s="48" t="s">
        <v>455</v>
      </c>
      <c r="J223" s="392"/>
      <c r="K223" s="52"/>
      <c r="L223" s="52"/>
      <c r="M223" s="52"/>
      <c r="N223" s="118">
        <f>IF(E223="",0,1)</f>
        <v>0</v>
      </c>
      <c r="O223" s="131">
        <f>IF(E223="",0,J223)</f>
        <v>0</v>
      </c>
      <c r="P223" s="131"/>
      <c r="Q223" s="160"/>
      <c r="T223" s="326" t="s">
        <v>456</v>
      </c>
      <c r="U223" s="667"/>
      <c r="V223" s="668"/>
      <c r="X223" s="48" t="s">
        <v>455</v>
      </c>
      <c r="Z223" s="327"/>
      <c r="AA223" s="52"/>
      <c r="AB223" s="52"/>
      <c r="AC223" s="52"/>
      <c r="AD223" s="118">
        <f>IF(U223="",0,1)</f>
        <v>0</v>
      </c>
      <c r="AE223" s="131">
        <f>IF(U223="",0,Z223)</f>
        <v>0</v>
      </c>
      <c r="AF223" s="131"/>
    </row>
    <row r="224" spans="3:32" x14ac:dyDescent="0.3">
      <c r="D224" s="326" t="s">
        <v>457</v>
      </c>
      <c r="E224" s="324"/>
      <c r="F224" s="391"/>
      <c r="I224" s="325"/>
      <c r="J224" s="330"/>
      <c r="K224" s="52"/>
      <c r="L224" s="52"/>
      <c r="M224" s="52"/>
      <c r="O224" s="131"/>
      <c r="P224" s="131"/>
      <c r="Q224" s="160"/>
      <c r="T224" s="326" t="s">
        <v>457</v>
      </c>
      <c r="U224" s="386"/>
      <c r="V224" s="391"/>
      <c r="Y224" s="325"/>
      <c r="Z224" s="330"/>
      <c r="AA224" s="52"/>
      <c r="AB224" s="52"/>
      <c r="AC224" s="52"/>
      <c r="AE224" s="131"/>
      <c r="AF224" s="131"/>
    </row>
    <row r="225" spans="3:32" x14ac:dyDescent="0.3">
      <c r="D225" s="326" t="s">
        <v>458</v>
      </c>
      <c r="E225" s="324"/>
      <c r="F225" s="391"/>
      <c r="I225" s="325"/>
      <c r="J225" s="330"/>
      <c r="K225" s="52"/>
      <c r="L225" s="52"/>
      <c r="M225" s="52"/>
      <c r="O225" s="131"/>
      <c r="P225" s="131"/>
      <c r="Q225" s="160"/>
      <c r="T225" s="326" t="s">
        <v>458</v>
      </c>
      <c r="U225" s="386"/>
      <c r="V225" s="391"/>
      <c r="Y225" s="325"/>
      <c r="Z225" s="330"/>
      <c r="AA225" s="52"/>
      <c r="AB225" s="52"/>
      <c r="AC225" s="52"/>
      <c r="AE225" s="131"/>
      <c r="AF225" s="131"/>
    </row>
    <row r="226" spans="3:32" ht="17.25" thickBot="1" x14ac:dyDescent="0.35">
      <c r="C226" s="50"/>
      <c r="D226" s="50"/>
      <c r="E226" s="50"/>
      <c r="F226" s="50"/>
      <c r="G226" s="50"/>
      <c r="H226" s="50"/>
      <c r="I226" s="50"/>
      <c r="J226" s="331"/>
      <c r="K226" s="50"/>
      <c r="L226" s="50"/>
      <c r="M226" s="50"/>
      <c r="S226" s="50"/>
      <c r="T226" s="50"/>
      <c r="U226" s="50"/>
      <c r="V226" s="50"/>
      <c r="W226" s="50"/>
      <c r="X226" s="50"/>
      <c r="Y226" s="50"/>
      <c r="Z226" s="331"/>
      <c r="AA226" s="50"/>
      <c r="AB226" s="50"/>
      <c r="AC226" s="50"/>
    </row>
    <row r="227" spans="3:32" x14ac:dyDescent="0.3">
      <c r="C227" s="48" t="s">
        <v>194</v>
      </c>
      <c r="D227" s="51">
        <f>D222+1</f>
        <v>41</v>
      </c>
      <c r="E227" s="51"/>
      <c r="J227" s="332"/>
      <c r="S227" s="48" t="s">
        <v>194</v>
      </c>
      <c r="T227" s="51">
        <f>T222+1</f>
        <v>41</v>
      </c>
      <c r="U227" s="51"/>
      <c r="Z227" s="332"/>
    </row>
    <row r="228" spans="3:32" x14ac:dyDescent="0.3">
      <c r="D228" s="326" t="s">
        <v>456</v>
      </c>
      <c r="E228" s="669"/>
      <c r="F228" s="670"/>
      <c r="H228" s="48" t="s">
        <v>455</v>
      </c>
      <c r="J228" s="392"/>
      <c r="K228" s="52"/>
      <c r="L228" s="52"/>
      <c r="M228" s="52"/>
      <c r="N228" s="118">
        <f>IF(E228="",0,1)</f>
        <v>0</v>
      </c>
      <c r="O228" s="131">
        <f>IF(E228="",0,J228)</f>
        <v>0</v>
      </c>
      <c r="P228" s="131"/>
      <c r="Q228" s="160"/>
      <c r="T228" s="326" t="s">
        <v>456</v>
      </c>
      <c r="U228" s="667"/>
      <c r="V228" s="668"/>
      <c r="X228" s="48" t="s">
        <v>455</v>
      </c>
      <c r="Z228" s="327"/>
      <c r="AA228" s="52"/>
      <c r="AB228" s="52"/>
      <c r="AC228" s="52"/>
      <c r="AD228" s="118">
        <f>IF(U228="",0,1)</f>
        <v>0</v>
      </c>
      <c r="AE228" s="131">
        <f>IF(U228="",0,Z228)</f>
        <v>0</v>
      </c>
      <c r="AF228" s="131"/>
    </row>
    <row r="229" spans="3:32" x14ac:dyDescent="0.3">
      <c r="D229" s="326" t="s">
        <v>457</v>
      </c>
      <c r="E229" s="324"/>
      <c r="F229" s="391"/>
      <c r="I229" s="325"/>
      <c r="J229" s="330"/>
      <c r="K229" s="52"/>
      <c r="L229" s="52"/>
      <c r="M229" s="52"/>
      <c r="O229" s="131"/>
      <c r="P229" s="131"/>
      <c r="Q229" s="160"/>
      <c r="T229" s="326" t="s">
        <v>457</v>
      </c>
      <c r="U229" s="386"/>
      <c r="V229" s="391"/>
      <c r="Y229" s="325"/>
      <c r="Z229" s="330"/>
      <c r="AA229" s="52"/>
      <c r="AB229" s="52"/>
      <c r="AC229" s="52"/>
      <c r="AE229" s="131"/>
      <c r="AF229" s="131"/>
    </row>
    <row r="230" spans="3:32" x14ac:dyDescent="0.3">
      <c r="D230" s="326" t="s">
        <v>458</v>
      </c>
      <c r="E230" s="324"/>
      <c r="F230" s="391"/>
      <c r="I230" s="325"/>
      <c r="J230" s="330"/>
      <c r="K230" s="52"/>
      <c r="L230" s="52"/>
      <c r="M230" s="52"/>
      <c r="O230" s="131"/>
      <c r="P230" s="131"/>
      <c r="Q230" s="160"/>
      <c r="T230" s="326" t="s">
        <v>458</v>
      </c>
      <c r="U230" s="386"/>
      <c r="V230" s="391"/>
      <c r="Y230" s="325"/>
      <c r="Z230" s="330"/>
      <c r="AA230" s="52"/>
      <c r="AB230" s="52"/>
      <c r="AC230" s="52"/>
      <c r="AE230" s="131"/>
      <c r="AF230" s="131"/>
    </row>
    <row r="231" spans="3:32" ht="17.25" thickBot="1" x14ac:dyDescent="0.35">
      <c r="C231" s="50"/>
      <c r="D231" s="50"/>
      <c r="E231" s="50"/>
      <c r="F231" s="50"/>
      <c r="G231" s="50"/>
      <c r="H231" s="50"/>
      <c r="I231" s="50"/>
      <c r="J231" s="331"/>
      <c r="K231" s="50"/>
      <c r="L231" s="50"/>
      <c r="M231" s="50"/>
      <c r="S231" s="50"/>
      <c r="T231" s="50"/>
      <c r="U231" s="50"/>
      <c r="V231" s="50"/>
      <c r="W231" s="50"/>
      <c r="X231" s="50"/>
      <c r="Y231" s="50"/>
      <c r="Z231" s="331"/>
      <c r="AA231" s="50"/>
      <c r="AB231" s="50"/>
      <c r="AC231" s="50"/>
    </row>
    <row r="232" spans="3:32" x14ac:dyDescent="0.3">
      <c r="C232" s="48" t="s">
        <v>194</v>
      </c>
      <c r="D232" s="51">
        <f>D227+1</f>
        <v>42</v>
      </c>
      <c r="E232" s="51"/>
      <c r="J232" s="332"/>
      <c r="S232" s="48" t="s">
        <v>194</v>
      </c>
      <c r="T232" s="51">
        <f>T227+1</f>
        <v>42</v>
      </c>
      <c r="U232" s="51"/>
      <c r="Z232" s="332"/>
    </row>
    <row r="233" spans="3:32" x14ac:dyDescent="0.3">
      <c r="D233" s="326" t="s">
        <v>456</v>
      </c>
      <c r="E233" s="669"/>
      <c r="F233" s="670"/>
      <c r="H233" s="48" t="s">
        <v>455</v>
      </c>
      <c r="J233" s="392"/>
      <c r="K233" s="52"/>
      <c r="L233" s="52"/>
      <c r="M233" s="52"/>
      <c r="N233" s="118">
        <f>IF(E233="",0,1)</f>
        <v>0</v>
      </c>
      <c r="O233" s="131">
        <f>IF(E233="",0,J233)</f>
        <v>0</v>
      </c>
      <c r="P233" s="131"/>
      <c r="Q233" s="160"/>
      <c r="T233" s="326" t="s">
        <v>456</v>
      </c>
      <c r="U233" s="667"/>
      <c r="V233" s="668"/>
      <c r="X233" s="48" t="s">
        <v>455</v>
      </c>
      <c r="Z233" s="327"/>
      <c r="AA233" s="52"/>
      <c r="AB233" s="52"/>
      <c r="AC233" s="52"/>
      <c r="AD233" s="118">
        <f>IF(U233="",0,1)</f>
        <v>0</v>
      </c>
      <c r="AE233" s="131">
        <f>IF(U233="",0,Z233)</f>
        <v>0</v>
      </c>
      <c r="AF233" s="131"/>
    </row>
    <row r="234" spans="3:32" x14ac:dyDescent="0.3">
      <c r="D234" s="326" t="s">
        <v>457</v>
      </c>
      <c r="E234" s="324"/>
      <c r="F234" s="391"/>
      <c r="I234" s="325"/>
      <c r="J234" s="330"/>
      <c r="K234" s="52"/>
      <c r="L234" s="52"/>
      <c r="M234" s="52"/>
      <c r="O234" s="131"/>
      <c r="P234" s="131"/>
      <c r="Q234" s="160"/>
      <c r="T234" s="326" t="s">
        <v>457</v>
      </c>
      <c r="U234" s="386"/>
      <c r="V234" s="391"/>
      <c r="Y234" s="325"/>
      <c r="Z234" s="330"/>
      <c r="AA234" s="52"/>
      <c r="AB234" s="52"/>
      <c r="AC234" s="52"/>
      <c r="AE234" s="131"/>
      <c r="AF234" s="131"/>
    </row>
    <row r="235" spans="3:32" x14ac:dyDescent="0.3">
      <c r="D235" s="326" t="s">
        <v>458</v>
      </c>
      <c r="E235" s="324"/>
      <c r="F235" s="391"/>
      <c r="I235" s="325"/>
      <c r="J235" s="330"/>
      <c r="K235" s="52"/>
      <c r="L235" s="52"/>
      <c r="M235" s="52"/>
      <c r="O235" s="131"/>
      <c r="P235" s="131"/>
      <c r="Q235" s="160"/>
      <c r="T235" s="326" t="s">
        <v>458</v>
      </c>
      <c r="U235" s="386"/>
      <c r="V235" s="391"/>
      <c r="Y235" s="325"/>
      <c r="Z235" s="330"/>
      <c r="AA235" s="52"/>
      <c r="AB235" s="52"/>
      <c r="AC235" s="52"/>
      <c r="AE235" s="131"/>
      <c r="AF235" s="131"/>
    </row>
    <row r="236" spans="3:32" ht="17.25" thickBot="1" x14ac:dyDescent="0.35">
      <c r="C236" s="50"/>
      <c r="D236" s="50"/>
      <c r="E236" s="50"/>
      <c r="F236" s="50"/>
      <c r="G236" s="50"/>
      <c r="H236" s="50"/>
      <c r="I236" s="50"/>
      <c r="J236" s="331"/>
      <c r="K236" s="50"/>
      <c r="L236" s="50"/>
      <c r="M236" s="50"/>
      <c r="S236" s="50"/>
      <c r="T236" s="50"/>
      <c r="U236" s="50"/>
      <c r="V236" s="50"/>
      <c r="W236" s="50"/>
      <c r="X236" s="50"/>
      <c r="Y236" s="50"/>
      <c r="Z236" s="331"/>
      <c r="AA236" s="50"/>
      <c r="AB236" s="50"/>
      <c r="AC236" s="50"/>
    </row>
    <row r="237" spans="3:32" x14ac:dyDescent="0.3">
      <c r="C237" s="48" t="s">
        <v>194</v>
      </c>
      <c r="D237" s="51">
        <f>D232+1</f>
        <v>43</v>
      </c>
      <c r="E237" s="51"/>
      <c r="J237" s="332"/>
      <c r="S237" s="48" t="s">
        <v>194</v>
      </c>
      <c r="T237" s="51">
        <f>T232+1</f>
        <v>43</v>
      </c>
      <c r="U237" s="51"/>
      <c r="Z237" s="332"/>
    </row>
    <row r="238" spans="3:32" x14ac:dyDescent="0.3">
      <c r="D238" s="326" t="s">
        <v>456</v>
      </c>
      <c r="E238" s="669"/>
      <c r="F238" s="670"/>
      <c r="H238" s="48" t="s">
        <v>455</v>
      </c>
      <c r="J238" s="392"/>
      <c r="K238" s="52"/>
      <c r="L238" s="52"/>
      <c r="M238" s="52"/>
      <c r="N238" s="118">
        <f>IF(E238="",0,1)</f>
        <v>0</v>
      </c>
      <c r="O238" s="131">
        <f>IF(E238="",0,J238)</f>
        <v>0</v>
      </c>
      <c r="P238" s="131"/>
      <c r="Q238" s="160"/>
      <c r="T238" s="326" t="s">
        <v>456</v>
      </c>
      <c r="U238" s="667"/>
      <c r="V238" s="668"/>
      <c r="X238" s="48" t="s">
        <v>455</v>
      </c>
      <c r="Z238" s="327"/>
      <c r="AA238" s="52"/>
      <c r="AB238" s="52"/>
      <c r="AC238" s="52"/>
      <c r="AD238" s="118">
        <f>IF(U238="",0,1)</f>
        <v>0</v>
      </c>
      <c r="AE238" s="131">
        <f>IF(U238="",0,Z238)</f>
        <v>0</v>
      </c>
      <c r="AF238" s="131"/>
    </row>
    <row r="239" spans="3:32" x14ac:dyDescent="0.3">
      <c r="D239" s="326" t="s">
        <v>457</v>
      </c>
      <c r="E239" s="324"/>
      <c r="F239" s="391"/>
      <c r="I239" s="325"/>
      <c r="J239" s="330"/>
      <c r="K239" s="52"/>
      <c r="L239" s="52"/>
      <c r="M239" s="52"/>
      <c r="O239" s="131"/>
      <c r="P239" s="131"/>
      <c r="Q239" s="160"/>
      <c r="T239" s="326" t="s">
        <v>457</v>
      </c>
      <c r="U239" s="386"/>
      <c r="V239" s="391"/>
      <c r="Y239" s="325"/>
      <c r="Z239" s="330"/>
      <c r="AA239" s="52"/>
      <c r="AB239" s="52"/>
      <c r="AC239" s="52"/>
      <c r="AE239" s="131"/>
      <c r="AF239" s="131"/>
    </row>
    <row r="240" spans="3:32" x14ac:dyDescent="0.3">
      <c r="D240" s="326" t="s">
        <v>458</v>
      </c>
      <c r="E240" s="324"/>
      <c r="F240" s="391"/>
      <c r="I240" s="325"/>
      <c r="J240" s="330"/>
      <c r="K240" s="52"/>
      <c r="L240" s="52"/>
      <c r="M240" s="52"/>
      <c r="O240" s="131"/>
      <c r="P240" s="131"/>
      <c r="Q240" s="160"/>
      <c r="T240" s="326" t="s">
        <v>458</v>
      </c>
      <c r="U240" s="386"/>
      <c r="V240" s="391"/>
      <c r="Y240" s="325"/>
      <c r="Z240" s="330"/>
      <c r="AA240" s="52"/>
      <c r="AB240" s="52"/>
      <c r="AC240" s="52"/>
      <c r="AE240" s="131"/>
      <c r="AF240" s="131"/>
    </row>
    <row r="241" spans="3:32" ht="17.25" thickBot="1" x14ac:dyDescent="0.35">
      <c r="C241" s="50"/>
      <c r="D241" s="50"/>
      <c r="E241" s="50"/>
      <c r="F241" s="50"/>
      <c r="G241" s="50"/>
      <c r="H241" s="50"/>
      <c r="I241" s="50"/>
      <c r="J241" s="331"/>
      <c r="K241" s="50"/>
      <c r="L241" s="50"/>
      <c r="M241" s="50"/>
      <c r="S241" s="50"/>
      <c r="T241" s="50"/>
      <c r="U241" s="50"/>
      <c r="V241" s="50"/>
      <c r="W241" s="50"/>
      <c r="X241" s="50"/>
      <c r="Y241" s="50"/>
      <c r="Z241" s="331"/>
      <c r="AA241" s="50"/>
      <c r="AB241" s="50"/>
      <c r="AC241" s="50"/>
    </row>
    <row r="242" spans="3:32" x14ac:dyDescent="0.3">
      <c r="C242" s="48" t="s">
        <v>194</v>
      </c>
      <c r="D242" s="51">
        <f>D237+1</f>
        <v>44</v>
      </c>
      <c r="E242" s="51"/>
      <c r="J242" s="332"/>
      <c r="S242" s="48" t="s">
        <v>194</v>
      </c>
      <c r="T242" s="51">
        <f>T237+1</f>
        <v>44</v>
      </c>
      <c r="U242" s="51"/>
      <c r="Z242" s="332"/>
    </row>
    <row r="243" spans="3:32" x14ac:dyDescent="0.3">
      <c r="D243" s="326" t="s">
        <v>456</v>
      </c>
      <c r="E243" s="669"/>
      <c r="F243" s="670"/>
      <c r="H243" s="48" t="s">
        <v>455</v>
      </c>
      <c r="J243" s="392"/>
      <c r="K243" s="52"/>
      <c r="L243" s="52"/>
      <c r="M243" s="52"/>
      <c r="N243" s="118">
        <f>IF(E243="",0,1)</f>
        <v>0</v>
      </c>
      <c r="O243" s="131">
        <f>IF(E243="",0,J243)</f>
        <v>0</v>
      </c>
      <c r="P243" s="131"/>
      <c r="Q243" s="160"/>
      <c r="T243" s="326" t="s">
        <v>456</v>
      </c>
      <c r="U243" s="667"/>
      <c r="V243" s="668"/>
      <c r="X243" s="48" t="s">
        <v>455</v>
      </c>
      <c r="Z243" s="327"/>
      <c r="AA243" s="52"/>
      <c r="AB243" s="52"/>
      <c r="AC243" s="52"/>
      <c r="AD243" s="118">
        <f>IF(U243="",0,1)</f>
        <v>0</v>
      </c>
      <c r="AE243" s="131">
        <f>IF(U243="",0,Z243)</f>
        <v>0</v>
      </c>
      <c r="AF243" s="131"/>
    </row>
    <row r="244" spans="3:32" x14ac:dyDescent="0.3">
      <c r="D244" s="326" t="s">
        <v>457</v>
      </c>
      <c r="E244" s="324"/>
      <c r="F244" s="391"/>
      <c r="I244" s="325"/>
      <c r="J244" s="330"/>
      <c r="K244" s="52"/>
      <c r="L244" s="52"/>
      <c r="M244" s="52"/>
      <c r="O244" s="131"/>
      <c r="P244" s="131"/>
      <c r="Q244" s="160"/>
      <c r="T244" s="326" t="s">
        <v>457</v>
      </c>
      <c r="U244" s="386"/>
      <c r="V244" s="391"/>
      <c r="Y244" s="325"/>
      <c r="Z244" s="330"/>
      <c r="AA244" s="52"/>
      <c r="AB244" s="52"/>
      <c r="AC244" s="52"/>
      <c r="AE244" s="131"/>
      <c r="AF244" s="131"/>
    </row>
    <row r="245" spans="3:32" x14ac:dyDescent="0.3">
      <c r="D245" s="326" t="s">
        <v>458</v>
      </c>
      <c r="E245" s="324"/>
      <c r="F245" s="391"/>
      <c r="I245" s="325"/>
      <c r="J245" s="330"/>
      <c r="K245" s="52"/>
      <c r="L245" s="52"/>
      <c r="M245" s="52"/>
      <c r="O245" s="131"/>
      <c r="P245" s="131"/>
      <c r="Q245" s="160"/>
      <c r="T245" s="326" t="s">
        <v>458</v>
      </c>
      <c r="U245" s="386"/>
      <c r="V245" s="391"/>
      <c r="Y245" s="325"/>
      <c r="Z245" s="330"/>
      <c r="AA245" s="52"/>
      <c r="AB245" s="52"/>
      <c r="AC245" s="52"/>
      <c r="AE245" s="131"/>
      <c r="AF245" s="131"/>
    </row>
    <row r="246" spans="3:32" ht="17.25" thickBot="1" x14ac:dyDescent="0.35">
      <c r="C246" s="50"/>
      <c r="D246" s="50"/>
      <c r="E246" s="50"/>
      <c r="F246" s="50"/>
      <c r="G246" s="50"/>
      <c r="H246" s="50"/>
      <c r="I246" s="50"/>
      <c r="J246" s="331"/>
      <c r="K246" s="50"/>
      <c r="L246" s="50"/>
      <c r="M246" s="50"/>
      <c r="S246" s="50"/>
      <c r="T246" s="50"/>
      <c r="U246" s="50"/>
      <c r="V246" s="50"/>
      <c r="W246" s="50"/>
      <c r="X246" s="50"/>
      <c r="Y246" s="50"/>
      <c r="Z246" s="331"/>
      <c r="AA246" s="50"/>
      <c r="AB246" s="50"/>
      <c r="AC246" s="50"/>
    </row>
    <row r="247" spans="3:32" x14ac:dyDescent="0.3">
      <c r="C247" s="48" t="s">
        <v>194</v>
      </c>
      <c r="D247" s="51">
        <f>D242+1</f>
        <v>45</v>
      </c>
      <c r="E247" s="51"/>
      <c r="J247" s="332"/>
      <c r="S247" s="48" t="s">
        <v>194</v>
      </c>
      <c r="T247" s="51">
        <f>T242+1</f>
        <v>45</v>
      </c>
      <c r="U247" s="51"/>
      <c r="Z247" s="332"/>
    </row>
    <row r="248" spans="3:32" x14ac:dyDescent="0.3">
      <c r="D248" s="326" t="s">
        <v>456</v>
      </c>
      <c r="E248" s="669"/>
      <c r="F248" s="670"/>
      <c r="H248" s="48" t="s">
        <v>455</v>
      </c>
      <c r="J248" s="392"/>
      <c r="K248" s="52"/>
      <c r="L248" s="52"/>
      <c r="M248" s="52"/>
      <c r="N248" s="118">
        <f>IF(E248="",0,1)</f>
        <v>0</v>
      </c>
      <c r="O248" s="131">
        <f>IF(E248="",0,J248)</f>
        <v>0</v>
      </c>
      <c r="P248" s="131"/>
      <c r="Q248" s="160"/>
      <c r="T248" s="326" t="s">
        <v>456</v>
      </c>
      <c r="U248" s="667"/>
      <c r="V248" s="668"/>
      <c r="X248" s="48" t="s">
        <v>455</v>
      </c>
      <c r="Z248" s="327"/>
      <c r="AA248" s="52"/>
      <c r="AB248" s="52"/>
      <c r="AC248" s="52"/>
      <c r="AD248" s="118">
        <f>IF(U248="",0,1)</f>
        <v>0</v>
      </c>
      <c r="AE248" s="131">
        <f>IF(U248="",0,Z248)</f>
        <v>0</v>
      </c>
      <c r="AF248" s="131"/>
    </row>
    <row r="249" spans="3:32" x14ac:dyDescent="0.3">
      <c r="D249" s="326" t="s">
        <v>457</v>
      </c>
      <c r="E249" s="324"/>
      <c r="F249" s="391"/>
      <c r="I249" s="325"/>
      <c r="J249" s="330"/>
      <c r="K249" s="52"/>
      <c r="L249" s="52"/>
      <c r="M249" s="52"/>
      <c r="O249" s="131"/>
      <c r="P249" s="131"/>
      <c r="Q249" s="160"/>
      <c r="T249" s="326" t="s">
        <v>457</v>
      </c>
      <c r="U249" s="386"/>
      <c r="V249" s="391"/>
      <c r="Y249" s="325"/>
      <c r="Z249" s="330"/>
      <c r="AA249" s="52"/>
      <c r="AB249" s="52"/>
      <c r="AC249" s="52"/>
      <c r="AE249" s="131"/>
      <c r="AF249" s="131"/>
    </row>
    <row r="250" spans="3:32" x14ac:dyDescent="0.3">
      <c r="D250" s="326" t="s">
        <v>458</v>
      </c>
      <c r="E250" s="324"/>
      <c r="F250" s="391"/>
      <c r="I250" s="325"/>
      <c r="J250" s="330"/>
      <c r="K250" s="52"/>
      <c r="L250" s="52"/>
      <c r="M250" s="52"/>
      <c r="O250" s="131"/>
      <c r="P250" s="131"/>
      <c r="Q250" s="160"/>
      <c r="T250" s="326" t="s">
        <v>458</v>
      </c>
      <c r="U250" s="386"/>
      <c r="V250" s="391"/>
      <c r="Y250" s="325"/>
      <c r="Z250" s="330"/>
      <c r="AA250" s="52"/>
      <c r="AB250" s="52"/>
      <c r="AC250" s="52"/>
      <c r="AE250" s="131"/>
      <c r="AF250" s="131"/>
    </row>
    <row r="251" spans="3:32" ht="17.25" thickBot="1" x14ac:dyDescent="0.35">
      <c r="C251" s="50"/>
      <c r="D251" s="50"/>
      <c r="E251" s="50"/>
      <c r="F251" s="50"/>
      <c r="G251" s="50"/>
      <c r="H251" s="50"/>
      <c r="I251" s="50"/>
      <c r="J251" s="331"/>
      <c r="K251" s="50"/>
      <c r="L251" s="50"/>
      <c r="M251" s="50"/>
      <c r="S251" s="50"/>
      <c r="T251" s="50"/>
      <c r="U251" s="50"/>
      <c r="V251" s="50"/>
      <c r="W251" s="50"/>
      <c r="X251" s="50"/>
      <c r="Y251" s="50"/>
      <c r="Z251" s="331"/>
      <c r="AA251" s="50"/>
      <c r="AB251" s="50"/>
      <c r="AC251" s="50"/>
    </row>
    <row r="252" spans="3:32" x14ac:dyDescent="0.3">
      <c r="C252" s="48" t="s">
        <v>194</v>
      </c>
      <c r="D252" s="51">
        <f>D247+1</f>
        <v>46</v>
      </c>
      <c r="E252" s="51"/>
      <c r="J252" s="332"/>
      <c r="S252" s="48" t="s">
        <v>194</v>
      </c>
      <c r="T252" s="51">
        <f>T247+1</f>
        <v>46</v>
      </c>
      <c r="U252" s="51"/>
      <c r="Z252" s="332"/>
    </row>
    <row r="253" spans="3:32" x14ac:dyDescent="0.3">
      <c r="D253" s="326" t="s">
        <v>456</v>
      </c>
      <c r="E253" s="669"/>
      <c r="F253" s="670"/>
      <c r="H253" s="48" t="s">
        <v>455</v>
      </c>
      <c r="J253" s="392"/>
      <c r="K253" s="52"/>
      <c r="L253" s="52"/>
      <c r="M253" s="52"/>
      <c r="N253" s="118">
        <f>IF(E253="",0,1)</f>
        <v>0</v>
      </c>
      <c r="O253" s="131">
        <f>IF(E253="",0,J253)</f>
        <v>0</v>
      </c>
      <c r="P253" s="131"/>
      <c r="Q253" s="160"/>
      <c r="T253" s="326" t="s">
        <v>456</v>
      </c>
      <c r="U253" s="667"/>
      <c r="V253" s="668"/>
      <c r="X253" s="48" t="s">
        <v>455</v>
      </c>
      <c r="Z253" s="327"/>
      <c r="AA253" s="52"/>
      <c r="AB253" s="52"/>
      <c r="AC253" s="52"/>
      <c r="AD253" s="118">
        <f>IF(U253="",0,1)</f>
        <v>0</v>
      </c>
      <c r="AE253" s="131">
        <f>IF(U253="",0,Z253)</f>
        <v>0</v>
      </c>
      <c r="AF253" s="131"/>
    </row>
    <row r="254" spans="3:32" x14ac:dyDescent="0.3">
      <c r="D254" s="326" t="s">
        <v>457</v>
      </c>
      <c r="E254" s="324"/>
      <c r="F254" s="391"/>
      <c r="I254" s="325"/>
      <c r="J254" s="330"/>
      <c r="K254" s="52"/>
      <c r="L254" s="52"/>
      <c r="M254" s="52"/>
      <c r="O254" s="131"/>
      <c r="P254" s="131"/>
      <c r="Q254" s="160"/>
      <c r="T254" s="326" t="s">
        <v>457</v>
      </c>
      <c r="U254" s="386"/>
      <c r="V254" s="391"/>
      <c r="Y254" s="325"/>
      <c r="Z254" s="330"/>
      <c r="AA254" s="52"/>
      <c r="AB254" s="52"/>
      <c r="AC254" s="52"/>
      <c r="AE254" s="131"/>
      <c r="AF254" s="131"/>
    </row>
    <row r="255" spans="3:32" x14ac:dyDescent="0.3">
      <c r="D255" s="326" t="s">
        <v>458</v>
      </c>
      <c r="E255" s="324"/>
      <c r="F255" s="391"/>
      <c r="I255" s="325"/>
      <c r="J255" s="330"/>
      <c r="K255" s="52"/>
      <c r="L255" s="52"/>
      <c r="M255" s="52"/>
      <c r="O255" s="131"/>
      <c r="P255" s="131"/>
      <c r="Q255" s="160"/>
      <c r="T255" s="326" t="s">
        <v>458</v>
      </c>
      <c r="U255" s="386"/>
      <c r="V255" s="391"/>
      <c r="Y255" s="325"/>
      <c r="Z255" s="330"/>
      <c r="AA255" s="52"/>
      <c r="AB255" s="52"/>
      <c r="AC255" s="52"/>
      <c r="AE255" s="131"/>
      <c r="AF255" s="131"/>
    </row>
    <row r="256" spans="3:32" ht="17.25" thickBot="1" x14ac:dyDescent="0.35">
      <c r="C256" s="50"/>
      <c r="D256" s="50"/>
      <c r="E256" s="50"/>
      <c r="F256" s="50"/>
      <c r="G256" s="50"/>
      <c r="H256" s="50"/>
      <c r="I256" s="50"/>
      <c r="J256" s="331"/>
      <c r="K256" s="50"/>
      <c r="L256" s="50"/>
      <c r="M256" s="50"/>
      <c r="S256" s="50"/>
      <c r="T256" s="50"/>
      <c r="U256" s="50"/>
      <c r="V256" s="50"/>
      <c r="W256" s="50"/>
      <c r="X256" s="50"/>
      <c r="Y256" s="50"/>
      <c r="Z256" s="331"/>
      <c r="AA256" s="50"/>
      <c r="AB256" s="50"/>
      <c r="AC256" s="50"/>
    </row>
    <row r="257" spans="3:32" x14ac:dyDescent="0.3">
      <c r="C257" s="48" t="s">
        <v>194</v>
      </c>
      <c r="D257" s="51">
        <f>D252+1</f>
        <v>47</v>
      </c>
      <c r="E257" s="51"/>
      <c r="J257" s="332"/>
      <c r="S257" s="48" t="s">
        <v>194</v>
      </c>
      <c r="T257" s="51">
        <f>T252+1</f>
        <v>47</v>
      </c>
      <c r="U257" s="51"/>
      <c r="Z257" s="332"/>
    </row>
    <row r="258" spans="3:32" x14ac:dyDescent="0.3">
      <c r="D258" s="326" t="s">
        <v>456</v>
      </c>
      <c r="E258" s="669"/>
      <c r="F258" s="670"/>
      <c r="H258" s="48" t="s">
        <v>455</v>
      </c>
      <c r="J258" s="392"/>
      <c r="K258" s="52"/>
      <c r="L258" s="52"/>
      <c r="M258" s="52"/>
      <c r="N258" s="118">
        <f>IF(E258="",0,1)</f>
        <v>0</v>
      </c>
      <c r="O258" s="131">
        <f>IF(E258="",0,J258)</f>
        <v>0</v>
      </c>
      <c r="P258" s="131"/>
      <c r="Q258" s="160"/>
      <c r="T258" s="326" t="s">
        <v>456</v>
      </c>
      <c r="U258" s="667"/>
      <c r="V258" s="668"/>
      <c r="X258" s="48" t="s">
        <v>455</v>
      </c>
      <c r="Z258" s="327"/>
      <c r="AA258" s="52"/>
      <c r="AB258" s="52"/>
      <c r="AC258" s="52"/>
      <c r="AD258" s="118">
        <f>IF(U258="",0,1)</f>
        <v>0</v>
      </c>
      <c r="AE258" s="131">
        <f>IF(U258="",0,Z258)</f>
        <v>0</v>
      </c>
      <c r="AF258" s="131"/>
    </row>
    <row r="259" spans="3:32" x14ac:dyDescent="0.3">
      <c r="D259" s="326" t="s">
        <v>457</v>
      </c>
      <c r="E259" s="324"/>
      <c r="F259" s="391"/>
      <c r="I259" s="325"/>
      <c r="J259" s="330"/>
      <c r="K259" s="52"/>
      <c r="L259" s="52"/>
      <c r="M259" s="52"/>
      <c r="O259" s="131"/>
      <c r="P259" s="131"/>
      <c r="Q259" s="160"/>
      <c r="T259" s="326" t="s">
        <v>457</v>
      </c>
      <c r="U259" s="386"/>
      <c r="V259" s="391"/>
      <c r="Y259" s="325"/>
      <c r="Z259" s="330"/>
      <c r="AA259" s="52"/>
      <c r="AB259" s="52"/>
      <c r="AC259" s="52"/>
      <c r="AE259" s="131"/>
      <c r="AF259" s="131"/>
    </row>
    <row r="260" spans="3:32" x14ac:dyDescent="0.3">
      <c r="D260" s="326" t="s">
        <v>458</v>
      </c>
      <c r="E260" s="324"/>
      <c r="F260" s="391"/>
      <c r="I260" s="325"/>
      <c r="J260" s="330"/>
      <c r="K260" s="52"/>
      <c r="L260" s="52"/>
      <c r="M260" s="52"/>
      <c r="O260" s="131"/>
      <c r="P260" s="131"/>
      <c r="Q260" s="160"/>
      <c r="T260" s="326" t="s">
        <v>458</v>
      </c>
      <c r="U260" s="386"/>
      <c r="V260" s="391"/>
      <c r="Y260" s="325"/>
      <c r="Z260" s="330"/>
      <c r="AA260" s="52"/>
      <c r="AB260" s="52"/>
      <c r="AC260" s="52"/>
      <c r="AE260" s="131"/>
      <c r="AF260" s="131"/>
    </row>
    <row r="261" spans="3:32" ht="17.25" thickBot="1" x14ac:dyDescent="0.35">
      <c r="C261" s="50"/>
      <c r="D261" s="50"/>
      <c r="E261" s="50"/>
      <c r="F261" s="50"/>
      <c r="G261" s="50"/>
      <c r="H261" s="50"/>
      <c r="I261" s="50"/>
      <c r="J261" s="331"/>
      <c r="K261" s="50"/>
      <c r="L261" s="50"/>
      <c r="M261" s="50"/>
      <c r="S261" s="50"/>
      <c r="T261" s="50"/>
      <c r="U261" s="50"/>
      <c r="V261" s="50"/>
      <c r="W261" s="50"/>
      <c r="X261" s="50"/>
      <c r="Y261" s="50"/>
      <c r="Z261" s="331"/>
      <c r="AA261" s="50"/>
      <c r="AB261" s="50"/>
      <c r="AC261" s="50"/>
    </row>
    <row r="262" spans="3:32" x14ac:dyDescent="0.3">
      <c r="C262" s="48" t="s">
        <v>194</v>
      </c>
      <c r="D262" s="51">
        <f>D257+1</f>
        <v>48</v>
      </c>
      <c r="E262" s="51"/>
      <c r="J262" s="332"/>
      <c r="S262" s="48" t="s">
        <v>194</v>
      </c>
      <c r="T262" s="51">
        <f>T257+1</f>
        <v>48</v>
      </c>
      <c r="U262" s="51"/>
      <c r="Z262" s="332"/>
    </row>
    <row r="263" spans="3:32" x14ac:dyDescent="0.3">
      <c r="D263" s="326" t="s">
        <v>456</v>
      </c>
      <c r="E263" s="669"/>
      <c r="F263" s="670"/>
      <c r="H263" s="48" t="s">
        <v>455</v>
      </c>
      <c r="J263" s="392"/>
      <c r="K263" s="52"/>
      <c r="L263" s="52"/>
      <c r="M263" s="52"/>
      <c r="N263" s="118">
        <f>IF(E263="",0,1)</f>
        <v>0</v>
      </c>
      <c r="O263" s="131">
        <f>IF(E263="",0,J263)</f>
        <v>0</v>
      </c>
      <c r="P263" s="131"/>
      <c r="Q263" s="160"/>
      <c r="T263" s="326" t="s">
        <v>456</v>
      </c>
      <c r="U263" s="667"/>
      <c r="V263" s="668"/>
      <c r="X263" s="48" t="s">
        <v>455</v>
      </c>
      <c r="Z263" s="327"/>
      <c r="AA263" s="52"/>
      <c r="AB263" s="52"/>
      <c r="AC263" s="52"/>
      <c r="AD263" s="118">
        <f>IF(U263="",0,1)</f>
        <v>0</v>
      </c>
      <c r="AE263" s="131">
        <f>IF(U263="",0,Z263)</f>
        <v>0</v>
      </c>
      <c r="AF263" s="131"/>
    </row>
    <row r="264" spans="3:32" x14ac:dyDescent="0.3">
      <c r="D264" s="326" t="s">
        <v>457</v>
      </c>
      <c r="E264" s="324"/>
      <c r="F264" s="391"/>
      <c r="I264" s="325"/>
      <c r="J264" s="330"/>
      <c r="K264" s="52"/>
      <c r="L264" s="52"/>
      <c r="M264" s="52"/>
      <c r="O264" s="131"/>
      <c r="P264" s="131"/>
      <c r="Q264" s="160"/>
      <c r="T264" s="326" t="s">
        <v>457</v>
      </c>
      <c r="U264" s="386"/>
      <c r="V264" s="391"/>
      <c r="Y264" s="325"/>
      <c r="Z264" s="330"/>
      <c r="AA264" s="52"/>
      <c r="AB264" s="52"/>
      <c r="AC264" s="52"/>
      <c r="AE264" s="131"/>
      <c r="AF264" s="131"/>
    </row>
    <row r="265" spans="3:32" x14ac:dyDescent="0.3">
      <c r="D265" s="326" t="s">
        <v>458</v>
      </c>
      <c r="E265" s="324"/>
      <c r="F265" s="391"/>
      <c r="I265" s="325"/>
      <c r="J265" s="330"/>
      <c r="K265" s="52"/>
      <c r="L265" s="52"/>
      <c r="M265" s="52"/>
      <c r="O265" s="131"/>
      <c r="P265" s="131"/>
      <c r="Q265" s="160"/>
      <c r="T265" s="326" t="s">
        <v>458</v>
      </c>
      <c r="U265" s="386"/>
      <c r="V265" s="391"/>
      <c r="Y265" s="325"/>
      <c r="Z265" s="330"/>
      <c r="AA265" s="52"/>
      <c r="AB265" s="52"/>
      <c r="AC265" s="52"/>
      <c r="AE265" s="131"/>
      <c r="AF265" s="131"/>
    </row>
    <row r="266" spans="3:32" ht="17.25" thickBot="1" x14ac:dyDescent="0.35">
      <c r="C266" s="50"/>
      <c r="D266" s="50"/>
      <c r="E266" s="50"/>
      <c r="F266" s="50"/>
      <c r="G266" s="50"/>
      <c r="H266" s="50"/>
      <c r="I266" s="50"/>
      <c r="J266" s="331"/>
      <c r="K266" s="50"/>
      <c r="L266" s="50"/>
      <c r="M266" s="50"/>
      <c r="S266" s="50"/>
      <c r="T266" s="50"/>
      <c r="U266" s="50"/>
      <c r="V266" s="50"/>
      <c r="W266" s="50"/>
      <c r="X266" s="50"/>
      <c r="Y266" s="50"/>
      <c r="Z266" s="331"/>
      <c r="AA266" s="50"/>
      <c r="AB266" s="50"/>
      <c r="AC266" s="50"/>
    </row>
    <row r="267" spans="3:32" x14ac:dyDescent="0.3">
      <c r="C267" s="48" t="s">
        <v>194</v>
      </c>
      <c r="D267" s="51">
        <f>D262+1</f>
        <v>49</v>
      </c>
      <c r="E267" s="51"/>
      <c r="J267" s="332"/>
      <c r="S267" s="48" t="s">
        <v>194</v>
      </c>
      <c r="T267" s="51">
        <f>T262+1</f>
        <v>49</v>
      </c>
      <c r="U267" s="51"/>
      <c r="Z267" s="332"/>
    </row>
    <row r="268" spans="3:32" x14ac:dyDescent="0.3">
      <c r="D268" s="326" t="s">
        <v>456</v>
      </c>
      <c r="E268" s="669"/>
      <c r="F268" s="670"/>
      <c r="H268" s="48" t="s">
        <v>455</v>
      </c>
      <c r="J268" s="392"/>
      <c r="K268" s="52"/>
      <c r="L268" s="52"/>
      <c r="M268" s="52"/>
      <c r="N268" s="118">
        <f>IF(E268="",0,1)</f>
        <v>0</v>
      </c>
      <c r="O268" s="131">
        <f>IF(E268="",0,J268)</f>
        <v>0</v>
      </c>
      <c r="P268" s="131"/>
      <c r="Q268" s="160"/>
      <c r="T268" s="326" t="s">
        <v>456</v>
      </c>
      <c r="U268" s="667"/>
      <c r="V268" s="668"/>
      <c r="X268" s="48" t="s">
        <v>455</v>
      </c>
      <c r="Z268" s="327"/>
      <c r="AA268" s="52"/>
      <c r="AB268" s="52"/>
      <c r="AC268" s="52"/>
      <c r="AD268" s="118">
        <f>IF(U268="",0,1)</f>
        <v>0</v>
      </c>
      <c r="AE268" s="131">
        <f>IF(U268="",0,Z268)</f>
        <v>0</v>
      </c>
      <c r="AF268" s="131"/>
    </row>
    <row r="269" spans="3:32" x14ac:dyDescent="0.3">
      <c r="D269" s="326" t="s">
        <v>457</v>
      </c>
      <c r="E269" s="324"/>
      <c r="F269" s="391"/>
      <c r="I269" s="325"/>
      <c r="J269" s="330"/>
      <c r="K269" s="52"/>
      <c r="L269" s="52"/>
      <c r="M269" s="52"/>
      <c r="O269" s="131"/>
      <c r="P269" s="131"/>
      <c r="Q269" s="160"/>
      <c r="T269" s="326" t="s">
        <v>457</v>
      </c>
      <c r="U269" s="386"/>
      <c r="V269" s="391"/>
      <c r="Y269" s="325"/>
      <c r="Z269" s="330"/>
      <c r="AA269" s="52"/>
      <c r="AB269" s="52"/>
      <c r="AC269" s="52"/>
      <c r="AE269" s="131"/>
      <c r="AF269" s="131"/>
    </row>
    <row r="270" spans="3:32" x14ac:dyDescent="0.3">
      <c r="D270" s="326" t="s">
        <v>458</v>
      </c>
      <c r="E270" s="324"/>
      <c r="F270" s="391"/>
      <c r="I270" s="325"/>
      <c r="J270" s="330"/>
      <c r="K270" s="52"/>
      <c r="L270" s="52"/>
      <c r="M270" s="52"/>
      <c r="O270" s="131"/>
      <c r="P270" s="131"/>
      <c r="Q270" s="160"/>
      <c r="T270" s="326" t="s">
        <v>458</v>
      </c>
      <c r="U270" s="386"/>
      <c r="V270" s="391"/>
      <c r="Y270" s="325"/>
      <c r="Z270" s="330"/>
      <c r="AA270" s="52"/>
      <c r="AB270" s="52"/>
      <c r="AC270" s="52"/>
      <c r="AE270" s="131"/>
      <c r="AF270" s="131"/>
    </row>
    <row r="271" spans="3:32" ht="17.25" thickBot="1" x14ac:dyDescent="0.35">
      <c r="C271" s="50"/>
      <c r="D271" s="50"/>
      <c r="E271" s="50"/>
      <c r="F271" s="50"/>
      <c r="G271" s="50"/>
      <c r="H271" s="50"/>
      <c r="I271" s="50"/>
      <c r="J271" s="331"/>
      <c r="K271" s="50"/>
      <c r="L271" s="50"/>
      <c r="M271" s="50"/>
      <c r="S271" s="50"/>
      <c r="T271" s="50"/>
      <c r="U271" s="50"/>
      <c r="V271" s="50"/>
      <c r="W271" s="50"/>
      <c r="X271" s="50"/>
      <c r="Y271" s="50"/>
      <c r="Z271" s="331"/>
      <c r="AA271" s="50"/>
      <c r="AB271" s="50"/>
      <c r="AC271" s="50"/>
    </row>
    <row r="272" spans="3:32" x14ac:dyDescent="0.3">
      <c r="C272" s="48" t="s">
        <v>194</v>
      </c>
      <c r="D272" s="51">
        <f>D267+1</f>
        <v>50</v>
      </c>
      <c r="E272" s="51"/>
      <c r="J272" s="332"/>
      <c r="S272" s="48" t="s">
        <v>194</v>
      </c>
      <c r="T272" s="51">
        <f>T267+1</f>
        <v>50</v>
      </c>
      <c r="U272" s="51"/>
      <c r="Z272" s="332"/>
    </row>
    <row r="273" spans="3:32" x14ac:dyDescent="0.3">
      <c r="D273" s="326" t="s">
        <v>456</v>
      </c>
      <c r="E273" s="669"/>
      <c r="F273" s="670"/>
      <c r="H273" s="48" t="s">
        <v>455</v>
      </c>
      <c r="J273" s="392"/>
      <c r="K273" s="52"/>
      <c r="L273" s="52"/>
      <c r="M273" s="52"/>
      <c r="N273" s="118">
        <f>IF(E273="",0,1)</f>
        <v>0</v>
      </c>
      <c r="O273" s="131">
        <f>IF(E273="",0,J273)</f>
        <v>0</v>
      </c>
      <c r="P273" s="131"/>
      <c r="Q273" s="160"/>
      <c r="T273" s="326" t="s">
        <v>456</v>
      </c>
      <c r="U273" s="667"/>
      <c r="V273" s="668"/>
      <c r="X273" s="48" t="s">
        <v>455</v>
      </c>
      <c r="Z273" s="327"/>
      <c r="AA273" s="52"/>
      <c r="AB273" s="52"/>
      <c r="AC273" s="52"/>
      <c r="AD273" s="118">
        <f>IF(U273="",0,1)</f>
        <v>0</v>
      </c>
      <c r="AE273" s="131">
        <f>IF(U273="",0,Z273)</f>
        <v>0</v>
      </c>
      <c r="AF273" s="131"/>
    </row>
    <row r="274" spans="3:32" x14ac:dyDescent="0.3">
      <c r="D274" s="326" t="s">
        <v>457</v>
      </c>
      <c r="E274" s="324"/>
      <c r="F274" s="391"/>
      <c r="I274" s="325"/>
      <c r="J274" s="330"/>
      <c r="K274" s="52"/>
      <c r="L274" s="52"/>
      <c r="M274" s="52"/>
      <c r="O274" s="131"/>
      <c r="P274" s="131"/>
      <c r="Q274" s="160"/>
      <c r="T274" s="326" t="s">
        <v>457</v>
      </c>
      <c r="U274" s="386"/>
      <c r="V274" s="391"/>
      <c r="Y274" s="325"/>
      <c r="Z274" s="330"/>
      <c r="AA274" s="52"/>
      <c r="AB274" s="52"/>
      <c r="AC274" s="52"/>
      <c r="AE274" s="131"/>
      <c r="AF274" s="131"/>
    </row>
    <row r="275" spans="3:32" x14ac:dyDescent="0.3">
      <c r="D275" s="326" t="s">
        <v>458</v>
      </c>
      <c r="E275" s="324"/>
      <c r="F275" s="391"/>
      <c r="I275" s="325"/>
      <c r="J275" s="330"/>
      <c r="K275" s="52"/>
      <c r="L275" s="52"/>
      <c r="M275" s="52"/>
      <c r="O275" s="131"/>
      <c r="P275" s="131"/>
      <c r="Q275" s="160"/>
      <c r="T275" s="326" t="s">
        <v>458</v>
      </c>
      <c r="U275" s="386"/>
      <c r="V275" s="391"/>
      <c r="Y275" s="325"/>
      <c r="Z275" s="330"/>
      <c r="AA275" s="52"/>
      <c r="AB275" s="52"/>
      <c r="AC275" s="52"/>
      <c r="AE275" s="131"/>
      <c r="AF275" s="131"/>
    </row>
    <row r="276" spans="3:32" ht="17.25" thickBot="1" x14ac:dyDescent="0.35">
      <c r="C276" s="50"/>
      <c r="D276" s="50"/>
      <c r="E276" s="50"/>
      <c r="F276" s="50"/>
      <c r="G276" s="50"/>
      <c r="H276" s="50"/>
      <c r="I276" s="50"/>
      <c r="J276" s="331"/>
      <c r="K276" s="50"/>
      <c r="L276" s="50"/>
      <c r="M276" s="50"/>
      <c r="S276" s="50"/>
      <c r="T276" s="50"/>
      <c r="U276" s="50"/>
      <c r="V276" s="50"/>
      <c r="W276" s="50"/>
      <c r="X276" s="50"/>
      <c r="Y276" s="50"/>
      <c r="Z276" s="331"/>
      <c r="AA276" s="50"/>
      <c r="AB276" s="50"/>
      <c r="AC276" s="50"/>
    </row>
    <row r="277" spans="3:32" x14ac:dyDescent="0.3">
      <c r="C277" s="48" t="s">
        <v>194</v>
      </c>
      <c r="D277" s="51">
        <f>D272+1</f>
        <v>51</v>
      </c>
      <c r="E277" s="51"/>
      <c r="J277" s="332"/>
      <c r="S277" s="48" t="s">
        <v>194</v>
      </c>
      <c r="T277" s="51">
        <f>T272+1</f>
        <v>51</v>
      </c>
      <c r="U277" s="51"/>
      <c r="Z277" s="332"/>
    </row>
    <row r="278" spans="3:32" x14ac:dyDescent="0.3">
      <c r="D278" s="326" t="s">
        <v>456</v>
      </c>
      <c r="E278" s="669"/>
      <c r="F278" s="670"/>
      <c r="H278" s="48" t="s">
        <v>455</v>
      </c>
      <c r="J278" s="392"/>
      <c r="K278" s="52"/>
      <c r="L278" s="52"/>
      <c r="M278" s="52"/>
      <c r="N278" s="118">
        <f>IF(E278="",0,1)</f>
        <v>0</v>
      </c>
      <c r="O278" s="131">
        <f>IF(E278="",0,J278)</f>
        <v>0</v>
      </c>
      <c r="P278" s="131"/>
      <c r="Q278" s="160"/>
      <c r="T278" s="326" t="s">
        <v>456</v>
      </c>
      <c r="U278" s="667"/>
      <c r="V278" s="668"/>
      <c r="X278" s="48" t="s">
        <v>455</v>
      </c>
      <c r="Z278" s="327"/>
      <c r="AA278" s="52"/>
      <c r="AB278" s="52"/>
      <c r="AC278" s="52"/>
      <c r="AD278" s="118">
        <f>IF(U278="",0,1)</f>
        <v>0</v>
      </c>
      <c r="AE278" s="131">
        <f>IF(U278="",0,Z278)</f>
        <v>0</v>
      </c>
      <c r="AF278" s="131"/>
    </row>
    <row r="279" spans="3:32" x14ac:dyDescent="0.3">
      <c r="D279" s="326" t="s">
        <v>457</v>
      </c>
      <c r="E279" s="324"/>
      <c r="F279" s="391"/>
      <c r="I279" s="325"/>
      <c r="J279" s="330"/>
      <c r="K279" s="52"/>
      <c r="L279" s="52"/>
      <c r="M279" s="52"/>
      <c r="O279" s="131"/>
      <c r="P279" s="131"/>
      <c r="Q279" s="160"/>
      <c r="T279" s="326" t="s">
        <v>457</v>
      </c>
      <c r="U279" s="386"/>
      <c r="V279" s="391"/>
      <c r="Y279" s="325"/>
      <c r="Z279" s="330"/>
      <c r="AA279" s="52"/>
      <c r="AB279" s="52"/>
      <c r="AC279" s="52"/>
      <c r="AE279" s="131"/>
      <c r="AF279" s="131"/>
    </row>
    <row r="280" spans="3:32" x14ac:dyDescent="0.3">
      <c r="D280" s="326" t="s">
        <v>458</v>
      </c>
      <c r="E280" s="324"/>
      <c r="F280" s="391"/>
      <c r="I280" s="325"/>
      <c r="J280" s="330"/>
      <c r="K280" s="52"/>
      <c r="L280" s="52"/>
      <c r="M280" s="52"/>
      <c r="O280" s="131"/>
      <c r="P280" s="131"/>
      <c r="Q280" s="160"/>
      <c r="T280" s="326" t="s">
        <v>458</v>
      </c>
      <c r="U280" s="386"/>
      <c r="V280" s="391"/>
      <c r="Y280" s="325"/>
      <c r="Z280" s="330"/>
      <c r="AA280" s="52"/>
      <c r="AB280" s="52"/>
      <c r="AC280" s="52"/>
      <c r="AE280" s="131"/>
      <c r="AF280" s="131"/>
    </row>
    <row r="281" spans="3:32" ht="17.25" thickBot="1" x14ac:dyDescent="0.35">
      <c r="C281" s="50"/>
      <c r="D281" s="50"/>
      <c r="E281" s="50"/>
      <c r="F281" s="50"/>
      <c r="G281" s="50"/>
      <c r="H281" s="50"/>
      <c r="I281" s="50"/>
      <c r="J281" s="331"/>
      <c r="K281" s="50"/>
      <c r="L281" s="50"/>
      <c r="M281" s="50"/>
      <c r="S281" s="50"/>
      <c r="T281" s="50"/>
      <c r="U281" s="50"/>
      <c r="V281" s="50"/>
      <c r="W281" s="50"/>
      <c r="X281" s="50"/>
      <c r="Y281" s="50"/>
      <c r="Z281" s="331"/>
      <c r="AA281" s="50"/>
      <c r="AB281" s="50"/>
      <c r="AC281" s="50"/>
    </row>
    <row r="282" spans="3:32" x14ac:dyDescent="0.3">
      <c r="C282" s="48" t="s">
        <v>194</v>
      </c>
      <c r="D282" s="51">
        <f>D277+1</f>
        <v>52</v>
      </c>
      <c r="E282" s="51"/>
      <c r="J282" s="332"/>
      <c r="S282" s="48" t="s">
        <v>194</v>
      </c>
      <c r="T282" s="51">
        <f>T277+1</f>
        <v>52</v>
      </c>
      <c r="U282" s="51"/>
      <c r="Z282" s="332"/>
    </row>
    <row r="283" spans="3:32" x14ac:dyDescent="0.3">
      <c r="D283" s="326" t="s">
        <v>456</v>
      </c>
      <c r="E283" s="669"/>
      <c r="F283" s="670"/>
      <c r="H283" s="48" t="s">
        <v>455</v>
      </c>
      <c r="J283" s="392"/>
      <c r="K283" s="52"/>
      <c r="L283" s="52"/>
      <c r="M283" s="52"/>
      <c r="N283" s="118">
        <f>IF(E283="",0,1)</f>
        <v>0</v>
      </c>
      <c r="O283" s="131">
        <f>IF(E283="",0,J283)</f>
        <v>0</v>
      </c>
      <c r="P283" s="131"/>
      <c r="Q283" s="160"/>
      <c r="T283" s="326" t="s">
        <v>456</v>
      </c>
      <c r="U283" s="667"/>
      <c r="V283" s="668"/>
      <c r="X283" s="48" t="s">
        <v>455</v>
      </c>
      <c r="Z283" s="327"/>
      <c r="AA283" s="52"/>
      <c r="AB283" s="52"/>
      <c r="AC283" s="52"/>
      <c r="AD283" s="118">
        <f>IF(U283="",0,1)</f>
        <v>0</v>
      </c>
      <c r="AE283" s="131">
        <f>IF(U283="",0,Z283)</f>
        <v>0</v>
      </c>
      <c r="AF283" s="131"/>
    </row>
    <row r="284" spans="3:32" x14ac:dyDescent="0.3">
      <c r="D284" s="326" t="s">
        <v>457</v>
      </c>
      <c r="E284" s="324"/>
      <c r="F284" s="391"/>
      <c r="I284" s="325"/>
      <c r="J284" s="330"/>
      <c r="K284" s="52"/>
      <c r="L284" s="52"/>
      <c r="M284" s="52"/>
      <c r="O284" s="131"/>
      <c r="P284" s="131"/>
      <c r="Q284" s="160"/>
      <c r="T284" s="326" t="s">
        <v>457</v>
      </c>
      <c r="U284" s="386"/>
      <c r="V284" s="391"/>
      <c r="Y284" s="325"/>
      <c r="Z284" s="330"/>
      <c r="AA284" s="52"/>
      <c r="AB284" s="52"/>
      <c r="AC284" s="52"/>
      <c r="AE284" s="131"/>
      <c r="AF284" s="131"/>
    </row>
    <row r="285" spans="3:32" x14ac:dyDescent="0.3">
      <c r="D285" s="326" t="s">
        <v>458</v>
      </c>
      <c r="E285" s="324"/>
      <c r="F285" s="391"/>
      <c r="I285" s="325"/>
      <c r="J285" s="330"/>
      <c r="K285" s="52"/>
      <c r="L285" s="52"/>
      <c r="M285" s="52"/>
      <c r="O285" s="131"/>
      <c r="P285" s="131"/>
      <c r="Q285" s="160"/>
      <c r="T285" s="326" t="s">
        <v>458</v>
      </c>
      <c r="U285" s="386"/>
      <c r="V285" s="391"/>
      <c r="Y285" s="325"/>
      <c r="Z285" s="330"/>
      <c r="AA285" s="52"/>
      <c r="AB285" s="52"/>
      <c r="AC285" s="52"/>
      <c r="AE285" s="131"/>
      <c r="AF285" s="131"/>
    </row>
    <row r="286" spans="3:32" ht="17.25" thickBot="1" x14ac:dyDescent="0.35">
      <c r="C286" s="50"/>
      <c r="D286" s="50"/>
      <c r="E286" s="50"/>
      <c r="F286" s="50"/>
      <c r="G286" s="50"/>
      <c r="H286" s="50"/>
      <c r="I286" s="50"/>
      <c r="J286" s="331"/>
      <c r="K286" s="50"/>
      <c r="L286" s="50"/>
      <c r="M286" s="50"/>
      <c r="S286" s="50"/>
      <c r="T286" s="50"/>
      <c r="U286" s="50"/>
      <c r="V286" s="50"/>
      <c r="W286" s="50"/>
      <c r="X286" s="50"/>
      <c r="Y286" s="50"/>
      <c r="Z286" s="331"/>
      <c r="AA286" s="50"/>
      <c r="AB286" s="50"/>
      <c r="AC286" s="50"/>
    </row>
    <row r="287" spans="3:32" x14ac:dyDescent="0.3">
      <c r="C287" s="48" t="s">
        <v>194</v>
      </c>
      <c r="D287" s="51">
        <f>D282+1</f>
        <v>53</v>
      </c>
      <c r="E287" s="51"/>
      <c r="J287" s="332"/>
      <c r="S287" s="48" t="s">
        <v>194</v>
      </c>
      <c r="T287" s="51">
        <f>T282+1</f>
        <v>53</v>
      </c>
      <c r="U287" s="51"/>
      <c r="Z287" s="332"/>
    </row>
    <row r="288" spans="3:32" x14ac:dyDescent="0.3">
      <c r="D288" s="326" t="s">
        <v>456</v>
      </c>
      <c r="E288" s="669"/>
      <c r="F288" s="670"/>
      <c r="H288" s="48" t="s">
        <v>455</v>
      </c>
      <c r="J288" s="392"/>
      <c r="K288" s="52"/>
      <c r="L288" s="52"/>
      <c r="M288" s="52"/>
      <c r="N288" s="118">
        <f>IF(E288="",0,1)</f>
        <v>0</v>
      </c>
      <c r="O288" s="131">
        <f>IF(E288="",0,J288)</f>
        <v>0</v>
      </c>
      <c r="P288" s="131"/>
      <c r="Q288" s="160"/>
      <c r="T288" s="326" t="s">
        <v>456</v>
      </c>
      <c r="U288" s="667"/>
      <c r="V288" s="668"/>
      <c r="X288" s="48" t="s">
        <v>455</v>
      </c>
      <c r="Z288" s="327"/>
      <c r="AA288" s="52"/>
      <c r="AB288" s="52"/>
      <c r="AC288" s="52"/>
      <c r="AD288" s="118">
        <f>IF(U288="",0,1)</f>
        <v>0</v>
      </c>
      <c r="AE288" s="131">
        <f>IF(U288="",0,Z288)</f>
        <v>0</v>
      </c>
      <c r="AF288" s="131"/>
    </row>
    <row r="289" spans="3:32" x14ac:dyDescent="0.3">
      <c r="D289" s="326" t="s">
        <v>457</v>
      </c>
      <c r="E289" s="324"/>
      <c r="F289" s="391"/>
      <c r="I289" s="325"/>
      <c r="J289" s="330"/>
      <c r="K289" s="52"/>
      <c r="L289" s="52"/>
      <c r="M289" s="52"/>
      <c r="O289" s="131"/>
      <c r="P289" s="131"/>
      <c r="Q289" s="160"/>
      <c r="T289" s="326" t="s">
        <v>457</v>
      </c>
      <c r="U289" s="386"/>
      <c r="V289" s="391"/>
      <c r="Y289" s="325"/>
      <c r="Z289" s="330"/>
      <c r="AA289" s="52"/>
      <c r="AB289" s="52"/>
      <c r="AC289" s="52"/>
      <c r="AE289" s="131"/>
      <c r="AF289" s="131"/>
    </row>
    <row r="290" spans="3:32" x14ac:dyDescent="0.3">
      <c r="D290" s="326" t="s">
        <v>458</v>
      </c>
      <c r="E290" s="324"/>
      <c r="F290" s="391"/>
      <c r="I290" s="325"/>
      <c r="J290" s="330"/>
      <c r="K290" s="52"/>
      <c r="L290" s="52"/>
      <c r="M290" s="52"/>
      <c r="O290" s="131"/>
      <c r="P290" s="131"/>
      <c r="Q290" s="160"/>
      <c r="T290" s="326" t="s">
        <v>458</v>
      </c>
      <c r="U290" s="386"/>
      <c r="V290" s="391"/>
      <c r="Y290" s="325"/>
      <c r="Z290" s="330"/>
      <c r="AA290" s="52"/>
      <c r="AB290" s="52"/>
      <c r="AC290" s="52"/>
      <c r="AE290" s="131"/>
      <c r="AF290" s="131"/>
    </row>
    <row r="291" spans="3:32" ht="17.25" thickBot="1" x14ac:dyDescent="0.35">
      <c r="C291" s="50"/>
      <c r="D291" s="50"/>
      <c r="E291" s="50"/>
      <c r="F291" s="50"/>
      <c r="G291" s="50"/>
      <c r="H291" s="50"/>
      <c r="I291" s="50"/>
      <c r="J291" s="331"/>
      <c r="K291" s="50"/>
      <c r="L291" s="50"/>
      <c r="M291" s="50"/>
      <c r="S291" s="50"/>
      <c r="T291" s="50"/>
      <c r="U291" s="50"/>
      <c r="V291" s="50"/>
      <c r="W291" s="50"/>
      <c r="X291" s="50"/>
      <c r="Y291" s="50"/>
      <c r="Z291" s="331"/>
      <c r="AA291" s="50"/>
      <c r="AB291" s="50"/>
      <c r="AC291" s="50"/>
    </row>
    <row r="292" spans="3:32" x14ac:dyDescent="0.3">
      <c r="C292" s="48" t="s">
        <v>194</v>
      </c>
      <c r="D292" s="51">
        <f>D287+1</f>
        <v>54</v>
      </c>
      <c r="E292" s="51"/>
      <c r="J292" s="332"/>
      <c r="S292" s="48" t="s">
        <v>194</v>
      </c>
      <c r="T292" s="51">
        <f>T287+1</f>
        <v>54</v>
      </c>
      <c r="U292" s="51"/>
      <c r="Z292" s="332"/>
    </row>
    <row r="293" spans="3:32" x14ac:dyDescent="0.3">
      <c r="D293" s="326" t="s">
        <v>456</v>
      </c>
      <c r="E293" s="669"/>
      <c r="F293" s="670"/>
      <c r="H293" s="48" t="s">
        <v>455</v>
      </c>
      <c r="J293" s="392"/>
      <c r="K293" s="52"/>
      <c r="L293" s="52"/>
      <c r="M293" s="52"/>
      <c r="N293" s="118">
        <f>IF(E293="",0,1)</f>
        <v>0</v>
      </c>
      <c r="O293" s="131">
        <f>IF(E293="",0,J293)</f>
        <v>0</v>
      </c>
      <c r="P293" s="131"/>
      <c r="Q293" s="160"/>
      <c r="T293" s="326" t="s">
        <v>456</v>
      </c>
      <c r="U293" s="667"/>
      <c r="V293" s="668"/>
      <c r="X293" s="48" t="s">
        <v>455</v>
      </c>
      <c r="Z293" s="327"/>
      <c r="AA293" s="52"/>
      <c r="AB293" s="52"/>
      <c r="AC293" s="52"/>
      <c r="AD293" s="118">
        <f>IF(U293="",0,1)</f>
        <v>0</v>
      </c>
      <c r="AE293" s="131">
        <f>IF(U293="",0,Z293)</f>
        <v>0</v>
      </c>
      <c r="AF293" s="131"/>
    </row>
    <row r="294" spans="3:32" x14ac:dyDescent="0.3">
      <c r="D294" s="326" t="s">
        <v>457</v>
      </c>
      <c r="E294" s="324"/>
      <c r="F294" s="391"/>
      <c r="I294" s="325"/>
      <c r="J294" s="330"/>
      <c r="K294" s="52"/>
      <c r="L294" s="52"/>
      <c r="M294" s="52"/>
      <c r="O294" s="131"/>
      <c r="P294" s="131"/>
      <c r="Q294" s="160"/>
      <c r="T294" s="326" t="s">
        <v>457</v>
      </c>
      <c r="U294" s="386"/>
      <c r="V294" s="391"/>
      <c r="Y294" s="325"/>
      <c r="Z294" s="330"/>
      <c r="AA294" s="52"/>
      <c r="AB294" s="52"/>
      <c r="AC294" s="52"/>
      <c r="AE294" s="131"/>
      <c r="AF294" s="131"/>
    </row>
    <row r="295" spans="3:32" x14ac:dyDescent="0.3">
      <c r="D295" s="326" t="s">
        <v>458</v>
      </c>
      <c r="E295" s="324"/>
      <c r="F295" s="391"/>
      <c r="I295" s="325"/>
      <c r="J295" s="330"/>
      <c r="K295" s="52"/>
      <c r="L295" s="52"/>
      <c r="M295" s="52"/>
      <c r="O295" s="131"/>
      <c r="P295" s="131"/>
      <c r="Q295" s="160"/>
      <c r="T295" s="326" t="s">
        <v>458</v>
      </c>
      <c r="U295" s="386"/>
      <c r="V295" s="391"/>
      <c r="Y295" s="325"/>
      <c r="Z295" s="330"/>
      <c r="AA295" s="52"/>
      <c r="AB295" s="52"/>
      <c r="AC295" s="52"/>
      <c r="AE295" s="131"/>
      <c r="AF295" s="131"/>
    </row>
    <row r="296" spans="3:32" ht="17.25" thickBot="1" x14ac:dyDescent="0.35">
      <c r="C296" s="50"/>
      <c r="D296" s="50"/>
      <c r="E296" s="50"/>
      <c r="F296" s="50"/>
      <c r="G296" s="50"/>
      <c r="H296" s="50"/>
      <c r="I296" s="50"/>
      <c r="J296" s="331"/>
      <c r="K296" s="50"/>
      <c r="L296" s="50"/>
      <c r="M296" s="50"/>
      <c r="S296" s="50"/>
      <c r="T296" s="50"/>
      <c r="U296" s="50"/>
      <c r="V296" s="50"/>
      <c r="W296" s="50"/>
      <c r="X296" s="50"/>
      <c r="Y296" s="50"/>
      <c r="Z296" s="331"/>
      <c r="AA296" s="50"/>
      <c r="AB296" s="50"/>
      <c r="AC296" s="50"/>
    </row>
    <row r="297" spans="3:32" x14ac:dyDescent="0.3">
      <c r="C297" s="48" t="s">
        <v>194</v>
      </c>
      <c r="D297" s="51">
        <f>D292+1</f>
        <v>55</v>
      </c>
      <c r="E297" s="51"/>
      <c r="J297" s="332"/>
      <c r="S297" s="48" t="s">
        <v>194</v>
      </c>
      <c r="T297" s="51">
        <f>T292+1</f>
        <v>55</v>
      </c>
      <c r="U297" s="51"/>
      <c r="Z297" s="332"/>
    </row>
    <row r="298" spans="3:32" x14ac:dyDescent="0.3">
      <c r="D298" s="326" t="s">
        <v>456</v>
      </c>
      <c r="E298" s="669"/>
      <c r="F298" s="670"/>
      <c r="H298" s="48" t="s">
        <v>455</v>
      </c>
      <c r="J298" s="392"/>
      <c r="K298" s="52"/>
      <c r="L298" s="52"/>
      <c r="M298" s="52"/>
      <c r="N298" s="118">
        <f>IF(E298="",0,1)</f>
        <v>0</v>
      </c>
      <c r="O298" s="131">
        <f>IF(E298="",0,J298)</f>
        <v>0</v>
      </c>
      <c r="P298" s="131"/>
      <c r="Q298" s="160"/>
      <c r="T298" s="326" t="s">
        <v>456</v>
      </c>
      <c r="U298" s="667"/>
      <c r="V298" s="668"/>
      <c r="X298" s="48" t="s">
        <v>455</v>
      </c>
      <c r="Z298" s="327"/>
      <c r="AA298" s="52"/>
      <c r="AB298" s="52"/>
      <c r="AC298" s="52"/>
      <c r="AD298" s="118">
        <f>IF(U298="",0,1)</f>
        <v>0</v>
      </c>
      <c r="AE298" s="131">
        <f>IF(U298="",0,Z298)</f>
        <v>0</v>
      </c>
      <c r="AF298" s="131"/>
    </row>
    <row r="299" spans="3:32" x14ac:dyDescent="0.3">
      <c r="D299" s="326" t="s">
        <v>457</v>
      </c>
      <c r="E299" s="324"/>
      <c r="F299" s="391"/>
      <c r="I299" s="325"/>
      <c r="J299" s="330"/>
      <c r="K299" s="52"/>
      <c r="L299" s="52"/>
      <c r="M299" s="52"/>
      <c r="O299" s="131"/>
      <c r="P299" s="131"/>
      <c r="Q299" s="160"/>
      <c r="T299" s="326" t="s">
        <v>457</v>
      </c>
      <c r="U299" s="386"/>
      <c r="V299" s="391"/>
      <c r="Y299" s="325"/>
      <c r="Z299" s="330"/>
      <c r="AA299" s="52"/>
      <c r="AB299" s="52"/>
      <c r="AC299" s="52"/>
      <c r="AE299" s="131"/>
      <c r="AF299" s="131"/>
    </row>
    <row r="300" spans="3:32" x14ac:dyDescent="0.3">
      <c r="D300" s="326" t="s">
        <v>458</v>
      </c>
      <c r="E300" s="324"/>
      <c r="F300" s="391"/>
      <c r="I300" s="325"/>
      <c r="J300" s="330"/>
      <c r="K300" s="52"/>
      <c r="L300" s="52"/>
      <c r="M300" s="52"/>
      <c r="O300" s="131"/>
      <c r="P300" s="131"/>
      <c r="Q300" s="160"/>
      <c r="T300" s="326" t="s">
        <v>458</v>
      </c>
      <c r="U300" s="386"/>
      <c r="V300" s="391"/>
      <c r="Y300" s="325"/>
      <c r="Z300" s="330"/>
      <c r="AA300" s="52"/>
      <c r="AB300" s="52"/>
      <c r="AC300" s="52"/>
      <c r="AE300" s="131"/>
      <c r="AF300" s="131"/>
    </row>
    <row r="301" spans="3:32" ht="17.25" thickBot="1" x14ac:dyDescent="0.35">
      <c r="C301" s="50"/>
      <c r="D301" s="50"/>
      <c r="E301" s="50"/>
      <c r="F301" s="50"/>
      <c r="G301" s="50"/>
      <c r="H301" s="50"/>
      <c r="I301" s="50"/>
      <c r="J301" s="331"/>
      <c r="K301" s="50"/>
      <c r="L301" s="50"/>
      <c r="M301" s="50"/>
      <c r="S301" s="50"/>
      <c r="T301" s="50"/>
      <c r="U301" s="50"/>
      <c r="V301" s="50"/>
      <c r="W301" s="50"/>
      <c r="X301" s="50"/>
      <c r="Y301" s="50"/>
      <c r="Z301" s="331"/>
      <c r="AA301" s="50"/>
      <c r="AB301" s="50"/>
      <c r="AC301" s="50"/>
    </row>
    <row r="302" spans="3:32" x14ac:dyDescent="0.3">
      <c r="C302" s="48" t="s">
        <v>194</v>
      </c>
      <c r="D302" s="51">
        <f>D297+1</f>
        <v>56</v>
      </c>
      <c r="E302" s="51"/>
      <c r="J302" s="332"/>
      <c r="S302" s="48" t="s">
        <v>194</v>
      </c>
      <c r="T302" s="51">
        <f>T297+1</f>
        <v>56</v>
      </c>
      <c r="U302" s="51"/>
      <c r="Z302" s="332"/>
    </row>
    <row r="303" spans="3:32" x14ac:dyDescent="0.3">
      <c r="D303" s="326" t="s">
        <v>456</v>
      </c>
      <c r="E303" s="669"/>
      <c r="F303" s="670"/>
      <c r="H303" s="48" t="s">
        <v>455</v>
      </c>
      <c r="J303" s="392"/>
      <c r="K303" s="52"/>
      <c r="L303" s="52"/>
      <c r="M303" s="52"/>
      <c r="N303" s="118">
        <f>IF(E303="",0,1)</f>
        <v>0</v>
      </c>
      <c r="O303" s="131">
        <f>IF(E303="",0,J303)</f>
        <v>0</v>
      </c>
      <c r="P303" s="131"/>
      <c r="Q303" s="160"/>
      <c r="T303" s="326" t="s">
        <v>456</v>
      </c>
      <c r="U303" s="667"/>
      <c r="V303" s="668"/>
      <c r="X303" s="48" t="s">
        <v>455</v>
      </c>
      <c r="Z303" s="327"/>
      <c r="AA303" s="52"/>
      <c r="AB303" s="52"/>
      <c r="AC303" s="52"/>
      <c r="AD303" s="118">
        <f>IF(U303="",0,1)</f>
        <v>0</v>
      </c>
      <c r="AE303" s="131">
        <f>IF(U303="",0,Z303)</f>
        <v>0</v>
      </c>
      <c r="AF303" s="131"/>
    </row>
    <row r="304" spans="3:32" x14ac:dyDescent="0.3">
      <c r="D304" s="326" t="s">
        <v>457</v>
      </c>
      <c r="E304" s="324"/>
      <c r="F304" s="391"/>
      <c r="I304" s="325"/>
      <c r="J304" s="330"/>
      <c r="K304" s="52"/>
      <c r="L304" s="52"/>
      <c r="M304" s="52"/>
      <c r="O304" s="131"/>
      <c r="P304" s="131"/>
      <c r="Q304" s="160"/>
      <c r="T304" s="326" t="s">
        <v>457</v>
      </c>
      <c r="U304" s="386"/>
      <c r="V304" s="391"/>
      <c r="Y304" s="325"/>
      <c r="Z304" s="330"/>
      <c r="AA304" s="52"/>
      <c r="AB304" s="52"/>
      <c r="AC304" s="52"/>
      <c r="AE304" s="131"/>
      <c r="AF304" s="131"/>
    </row>
    <row r="305" spans="3:32" x14ac:dyDescent="0.3">
      <c r="D305" s="326" t="s">
        <v>458</v>
      </c>
      <c r="E305" s="324"/>
      <c r="F305" s="391"/>
      <c r="I305" s="325"/>
      <c r="J305" s="330"/>
      <c r="K305" s="52"/>
      <c r="L305" s="52"/>
      <c r="M305" s="52"/>
      <c r="O305" s="131"/>
      <c r="P305" s="131"/>
      <c r="Q305" s="160"/>
      <c r="T305" s="326" t="s">
        <v>458</v>
      </c>
      <c r="U305" s="386"/>
      <c r="V305" s="391"/>
      <c r="Y305" s="325"/>
      <c r="Z305" s="330"/>
      <c r="AA305" s="52"/>
      <c r="AB305" s="52"/>
      <c r="AC305" s="52"/>
      <c r="AE305" s="131"/>
      <c r="AF305" s="131"/>
    </row>
    <row r="306" spans="3:32" ht="17.25" thickBot="1" x14ac:dyDescent="0.35">
      <c r="C306" s="50"/>
      <c r="D306" s="50"/>
      <c r="E306" s="50"/>
      <c r="F306" s="50"/>
      <c r="G306" s="50"/>
      <c r="H306" s="50"/>
      <c r="I306" s="50"/>
      <c r="J306" s="331"/>
      <c r="K306" s="50"/>
      <c r="L306" s="50"/>
      <c r="M306" s="50"/>
      <c r="S306" s="50"/>
      <c r="T306" s="50"/>
      <c r="U306" s="50"/>
      <c r="V306" s="50"/>
      <c r="W306" s="50"/>
      <c r="X306" s="50"/>
      <c r="Y306" s="50"/>
      <c r="Z306" s="331"/>
      <c r="AA306" s="50"/>
      <c r="AB306" s="50"/>
      <c r="AC306" s="50"/>
    </row>
    <row r="307" spans="3:32" x14ac:dyDescent="0.3">
      <c r="C307" s="48" t="s">
        <v>194</v>
      </c>
      <c r="D307" s="51">
        <f>D302+1</f>
        <v>57</v>
      </c>
      <c r="E307" s="51"/>
      <c r="J307" s="332"/>
      <c r="S307" s="48" t="s">
        <v>194</v>
      </c>
      <c r="T307" s="51">
        <f>T302+1</f>
        <v>57</v>
      </c>
      <c r="U307" s="51"/>
      <c r="Z307" s="332"/>
    </row>
    <row r="308" spans="3:32" x14ac:dyDescent="0.3">
      <c r="D308" s="326" t="s">
        <v>456</v>
      </c>
      <c r="E308" s="669"/>
      <c r="F308" s="670"/>
      <c r="H308" s="48" t="s">
        <v>455</v>
      </c>
      <c r="J308" s="392"/>
      <c r="K308" s="52"/>
      <c r="L308" s="52"/>
      <c r="M308" s="52"/>
      <c r="N308" s="118">
        <f>IF(E308="",0,1)</f>
        <v>0</v>
      </c>
      <c r="O308" s="131">
        <f>IF(E308="",0,J308)</f>
        <v>0</v>
      </c>
      <c r="P308" s="131"/>
      <c r="Q308" s="160"/>
      <c r="T308" s="326" t="s">
        <v>456</v>
      </c>
      <c r="U308" s="667"/>
      <c r="V308" s="668"/>
      <c r="X308" s="48" t="s">
        <v>455</v>
      </c>
      <c r="Z308" s="327"/>
      <c r="AA308" s="52"/>
      <c r="AB308" s="52"/>
      <c r="AC308" s="52"/>
      <c r="AD308" s="118">
        <f>IF(U308="",0,1)</f>
        <v>0</v>
      </c>
      <c r="AE308" s="131">
        <f>IF(U308="",0,Z308)</f>
        <v>0</v>
      </c>
      <c r="AF308" s="131"/>
    </row>
    <row r="309" spans="3:32" x14ac:dyDescent="0.3">
      <c r="D309" s="326" t="s">
        <v>457</v>
      </c>
      <c r="E309" s="324"/>
      <c r="F309" s="391"/>
      <c r="I309" s="325"/>
      <c r="J309" s="330"/>
      <c r="K309" s="52"/>
      <c r="L309" s="52"/>
      <c r="M309" s="52"/>
      <c r="O309" s="131"/>
      <c r="P309" s="131"/>
      <c r="Q309" s="160"/>
      <c r="T309" s="326" t="s">
        <v>457</v>
      </c>
      <c r="U309" s="386"/>
      <c r="V309" s="391"/>
      <c r="Y309" s="325"/>
      <c r="Z309" s="330"/>
      <c r="AA309" s="52"/>
      <c r="AB309" s="52"/>
      <c r="AC309" s="52"/>
      <c r="AE309" s="131"/>
      <c r="AF309" s="131"/>
    </row>
    <row r="310" spans="3:32" x14ac:dyDescent="0.3">
      <c r="D310" s="326" t="s">
        <v>458</v>
      </c>
      <c r="E310" s="324"/>
      <c r="F310" s="391"/>
      <c r="I310" s="325"/>
      <c r="J310" s="330"/>
      <c r="K310" s="52"/>
      <c r="L310" s="52"/>
      <c r="M310" s="52"/>
      <c r="O310" s="131"/>
      <c r="P310" s="131"/>
      <c r="Q310" s="160"/>
      <c r="T310" s="326" t="s">
        <v>458</v>
      </c>
      <c r="U310" s="386"/>
      <c r="V310" s="391"/>
      <c r="Y310" s="325"/>
      <c r="Z310" s="330"/>
      <c r="AA310" s="52"/>
      <c r="AB310" s="52"/>
      <c r="AC310" s="52"/>
      <c r="AE310" s="131"/>
      <c r="AF310" s="131"/>
    </row>
    <row r="311" spans="3:32" ht="17.25" thickBot="1" x14ac:dyDescent="0.35">
      <c r="C311" s="50"/>
      <c r="D311" s="50"/>
      <c r="E311" s="50"/>
      <c r="F311" s="50"/>
      <c r="G311" s="50"/>
      <c r="H311" s="50"/>
      <c r="I311" s="50"/>
      <c r="J311" s="331"/>
      <c r="K311" s="50"/>
      <c r="L311" s="50"/>
      <c r="M311" s="50"/>
      <c r="S311" s="50"/>
      <c r="T311" s="50"/>
      <c r="U311" s="50"/>
      <c r="V311" s="50"/>
      <c r="W311" s="50"/>
      <c r="X311" s="50"/>
      <c r="Y311" s="50"/>
      <c r="Z311" s="331"/>
      <c r="AA311" s="50"/>
      <c r="AB311" s="50"/>
      <c r="AC311" s="50"/>
    </row>
    <row r="312" spans="3:32" x14ac:dyDescent="0.3">
      <c r="C312" s="48" t="s">
        <v>194</v>
      </c>
      <c r="D312" s="51">
        <f>D307+1</f>
        <v>58</v>
      </c>
      <c r="E312" s="51"/>
      <c r="J312" s="332"/>
      <c r="S312" s="48" t="s">
        <v>194</v>
      </c>
      <c r="T312" s="51">
        <f>T307+1</f>
        <v>58</v>
      </c>
      <c r="U312" s="51"/>
      <c r="Z312" s="332"/>
    </row>
    <row r="313" spans="3:32" x14ac:dyDescent="0.3">
      <c r="D313" s="326" t="s">
        <v>456</v>
      </c>
      <c r="E313" s="669"/>
      <c r="F313" s="670"/>
      <c r="H313" s="48" t="s">
        <v>455</v>
      </c>
      <c r="J313" s="392"/>
      <c r="K313" s="52"/>
      <c r="L313" s="52"/>
      <c r="M313" s="52"/>
      <c r="N313" s="118">
        <f>IF(E313="",0,1)</f>
        <v>0</v>
      </c>
      <c r="O313" s="131">
        <f>IF(E313="",0,J313)</f>
        <v>0</v>
      </c>
      <c r="P313" s="131"/>
      <c r="Q313" s="160"/>
      <c r="T313" s="326" t="s">
        <v>456</v>
      </c>
      <c r="U313" s="667"/>
      <c r="V313" s="668"/>
      <c r="X313" s="48" t="s">
        <v>455</v>
      </c>
      <c r="Z313" s="327"/>
      <c r="AA313" s="52"/>
      <c r="AB313" s="52"/>
      <c r="AC313" s="52"/>
      <c r="AD313" s="118">
        <f>IF(U313="",0,1)</f>
        <v>0</v>
      </c>
      <c r="AE313" s="131">
        <f>IF(U313="",0,Z313)</f>
        <v>0</v>
      </c>
      <c r="AF313" s="131"/>
    </row>
    <row r="314" spans="3:32" x14ac:dyDescent="0.3">
      <c r="D314" s="326" t="s">
        <v>457</v>
      </c>
      <c r="E314" s="324"/>
      <c r="F314" s="391"/>
      <c r="I314" s="325"/>
      <c r="J314" s="330"/>
      <c r="K314" s="52"/>
      <c r="L314" s="52"/>
      <c r="M314" s="52"/>
      <c r="O314" s="131"/>
      <c r="P314" s="131"/>
      <c r="Q314" s="160"/>
      <c r="T314" s="326" t="s">
        <v>457</v>
      </c>
      <c r="U314" s="386"/>
      <c r="V314" s="391"/>
      <c r="Y314" s="325"/>
      <c r="Z314" s="330"/>
      <c r="AA314" s="52"/>
      <c r="AB314" s="52"/>
      <c r="AC314" s="52"/>
      <c r="AE314" s="131"/>
      <c r="AF314" s="131"/>
    </row>
    <row r="315" spans="3:32" x14ac:dyDescent="0.3">
      <c r="D315" s="326" t="s">
        <v>458</v>
      </c>
      <c r="E315" s="324"/>
      <c r="F315" s="391"/>
      <c r="I315" s="325"/>
      <c r="J315" s="330"/>
      <c r="K315" s="52"/>
      <c r="L315" s="52"/>
      <c r="M315" s="52"/>
      <c r="O315" s="131"/>
      <c r="P315" s="131"/>
      <c r="Q315" s="160"/>
      <c r="T315" s="326" t="s">
        <v>458</v>
      </c>
      <c r="U315" s="386"/>
      <c r="V315" s="391"/>
      <c r="Y315" s="325"/>
      <c r="Z315" s="330"/>
      <c r="AA315" s="52"/>
      <c r="AB315" s="52"/>
      <c r="AC315" s="52"/>
      <c r="AE315" s="131"/>
      <c r="AF315" s="131"/>
    </row>
    <row r="316" spans="3:32" ht="17.25" thickBot="1" x14ac:dyDescent="0.35">
      <c r="C316" s="50"/>
      <c r="D316" s="50"/>
      <c r="E316" s="50"/>
      <c r="F316" s="50"/>
      <c r="G316" s="50"/>
      <c r="H316" s="50"/>
      <c r="I316" s="50"/>
      <c r="J316" s="331"/>
      <c r="K316" s="50"/>
      <c r="L316" s="50"/>
      <c r="M316" s="50"/>
      <c r="S316" s="50"/>
      <c r="T316" s="50"/>
      <c r="U316" s="50"/>
      <c r="V316" s="50"/>
      <c r="W316" s="50"/>
      <c r="X316" s="50"/>
      <c r="Y316" s="50"/>
      <c r="Z316" s="331"/>
      <c r="AA316" s="50"/>
      <c r="AB316" s="50"/>
      <c r="AC316" s="50"/>
    </row>
    <row r="317" spans="3:32" x14ac:dyDescent="0.3">
      <c r="C317" s="48" t="s">
        <v>194</v>
      </c>
      <c r="D317" s="51">
        <f>D312+1</f>
        <v>59</v>
      </c>
      <c r="E317" s="51"/>
      <c r="J317" s="332"/>
      <c r="S317" s="48" t="s">
        <v>194</v>
      </c>
      <c r="T317" s="51">
        <f>T312+1</f>
        <v>59</v>
      </c>
      <c r="U317" s="51"/>
      <c r="Z317" s="332"/>
    </row>
    <row r="318" spans="3:32" x14ac:dyDescent="0.3">
      <c r="D318" s="326" t="s">
        <v>456</v>
      </c>
      <c r="E318" s="669"/>
      <c r="F318" s="670"/>
      <c r="H318" s="48" t="s">
        <v>455</v>
      </c>
      <c r="J318" s="392"/>
      <c r="K318" s="52"/>
      <c r="L318" s="52"/>
      <c r="M318" s="52"/>
      <c r="N318" s="118">
        <f>IF(E318="",0,1)</f>
        <v>0</v>
      </c>
      <c r="O318" s="131">
        <f>IF(E318="",0,J318)</f>
        <v>0</v>
      </c>
      <c r="P318" s="131"/>
      <c r="Q318" s="160"/>
      <c r="T318" s="326" t="s">
        <v>456</v>
      </c>
      <c r="U318" s="667"/>
      <c r="V318" s="668"/>
      <c r="X318" s="48" t="s">
        <v>455</v>
      </c>
      <c r="Z318" s="327"/>
      <c r="AA318" s="52"/>
      <c r="AB318" s="52"/>
      <c r="AC318" s="52"/>
      <c r="AD318" s="118">
        <f>IF(U318="",0,1)</f>
        <v>0</v>
      </c>
      <c r="AE318" s="131">
        <f>IF(U318="",0,Z318)</f>
        <v>0</v>
      </c>
      <c r="AF318" s="131"/>
    </row>
    <row r="319" spans="3:32" x14ac:dyDescent="0.3">
      <c r="D319" s="326" t="s">
        <v>457</v>
      </c>
      <c r="E319" s="324"/>
      <c r="F319" s="391"/>
      <c r="I319" s="325"/>
      <c r="J319" s="330"/>
      <c r="K319" s="52"/>
      <c r="L319" s="52"/>
      <c r="M319" s="52"/>
      <c r="O319" s="131"/>
      <c r="P319" s="131"/>
      <c r="Q319" s="160"/>
      <c r="T319" s="326" t="s">
        <v>457</v>
      </c>
      <c r="U319" s="386"/>
      <c r="V319" s="391"/>
      <c r="Y319" s="325"/>
      <c r="Z319" s="330"/>
      <c r="AA319" s="52"/>
      <c r="AB319" s="52"/>
      <c r="AC319" s="52"/>
      <c r="AE319" s="131"/>
      <c r="AF319" s="131"/>
    </row>
    <row r="320" spans="3:32" x14ac:dyDescent="0.3">
      <c r="D320" s="326" t="s">
        <v>458</v>
      </c>
      <c r="E320" s="324"/>
      <c r="F320" s="391"/>
      <c r="I320" s="325"/>
      <c r="J320" s="330"/>
      <c r="K320" s="52"/>
      <c r="L320" s="52"/>
      <c r="M320" s="52"/>
      <c r="O320" s="131"/>
      <c r="P320" s="131"/>
      <c r="Q320" s="160"/>
      <c r="T320" s="326" t="s">
        <v>458</v>
      </c>
      <c r="U320" s="386"/>
      <c r="V320" s="391"/>
      <c r="Y320" s="325"/>
      <c r="Z320" s="330"/>
      <c r="AA320" s="52"/>
      <c r="AB320" s="52"/>
      <c r="AC320" s="52"/>
      <c r="AE320" s="131"/>
      <c r="AF320" s="131"/>
    </row>
    <row r="321" spans="3:32" ht="17.25" thickBot="1" x14ac:dyDescent="0.35">
      <c r="C321" s="50"/>
      <c r="D321" s="50"/>
      <c r="E321" s="50"/>
      <c r="F321" s="50"/>
      <c r="G321" s="50"/>
      <c r="H321" s="50"/>
      <c r="I321" s="50"/>
      <c r="J321" s="331"/>
      <c r="K321" s="50"/>
      <c r="L321" s="50"/>
      <c r="M321" s="50"/>
      <c r="S321" s="50"/>
      <c r="T321" s="50"/>
      <c r="U321" s="50"/>
      <c r="V321" s="50"/>
      <c r="W321" s="50"/>
      <c r="X321" s="50"/>
      <c r="Y321" s="50"/>
      <c r="Z321" s="331"/>
      <c r="AA321" s="50"/>
      <c r="AB321" s="50"/>
      <c r="AC321" s="50"/>
    </row>
    <row r="322" spans="3:32" x14ac:dyDescent="0.3">
      <c r="C322" s="48" t="s">
        <v>194</v>
      </c>
      <c r="D322" s="51">
        <f>D317+1</f>
        <v>60</v>
      </c>
      <c r="E322" s="51"/>
      <c r="J322" s="332"/>
      <c r="S322" s="48" t="s">
        <v>194</v>
      </c>
      <c r="T322" s="51">
        <f>T317+1</f>
        <v>60</v>
      </c>
      <c r="U322" s="51"/>
      <c r="Z322" s="332"/>
    </row>
    <row r="323" spans="3:32" x14ac:dyDescent="0.3">
      <c r="D323" s="326" t="s">
        <v>456</v>
      </c>
      <c r="E323" s="669"/>
      <c r="F323" s="670"/>
      <c r="H323" s="48" t="s">
        <v>455</v>
      </c>
      <c r="J323" s="392"/>
      <c r="K323" s="52"/>
      <c r="L323" s="52"/>
      <c r="M323" s="52"/>
      <c r="N323" s="118">
        <f>IF(E323="",0,1)</f>
        <v>0</v>
      </c>
      <c r="O323" s="131">
        <f>IF(E323="",0,J323)</f>
        <v>0</v>
      </c>
      <c r="P323" s="131"/>
      <c r="Q323" s="160"/>
      <c r="T323" s="326" t="s">
        <v>456</v>
      </c>
      <c r="U323" s="667"/>
      <c r="V323" s="668"/>
      <c r="X323" s="48" t="s">
        <v>455</v>
      </c>
      <c r="Z323" s="327"/>
      <c r="AA323" s="52"/>
      <c r="AB323" s="52"/>
      <c r="AC323" s="52"/>
      <c r="AD323" s="118">
        <f>IF(U323="",0,1)</f>
        <v>0</v>
      </c>
      <c r="AE323" s="131">
        <f>IF(U323="",0,Z323)</f>
        <v>0</v>
      </c>
      <c r="AF323" s="131"/>
    </row>
    <row r="324" spans="3:32" x14ac:dyDescent="0.3">
      <c r="D324" s="326" t="s">
        <v>457</v>
      </c>
      <c r="E324" s="324"/>
      <c r="F324" s="391"/>
      <c r="I324" s="325"/>
      <c r="J324" s="330"/>
      <c r="K324" s="52"/>
      <c r="L324" s="52"/>
      <c r="M324" s="52"/>
      <c r="O324" s="131"/>
      <c r="P324" s="131"/>
      <c r="Q324" s="160"/>
      <c r="T324" s="326" t="s">
        <v>457</v>
      </c>
      <c r="U324" s="386"/>
      <c r="V324" s="391"/>
      <c r="Y324" s="325"/>
      <c r="Z324" s="330"/>
      <c r="AA324" s="52"/>
      <c r="AB324" s="52"/>
      <c r="AC324" s="52"/>
      <c r="AE324" s="131"/>
      <c r="AF324" s="131"/>
    </row>
    <row r="325" spans="3:32" x14ac:dyDescent="0.3">
      <c r="D325" s="326" t="s">
        <v>458</v>
      </c>
      <c r="E325" s="324"/>
      <c r="F325" s="391"/>
      <c r="I325" s="325"/>
      <c r="J325" s="330"/>
      <c r="K325" s="52"/>
      <c r="L325" s="52"/>
      <c r="M325" s="52"/>
      <c r="O325" s="131"/>
      <c r="P325" s="131"/>
      <c r="Q325" s="160"/>
      <c r="T325" s="326" t="s">
        <v>458</v>
      </c>
      <c r="U325" s="386"/>
      <c r="V325" s="391"/>
      <c r="Y325" s="325"/>
      <c r="Z325" s="330"/>
      <c r="AA325" s="52"/>
      <c r="AB325" s="52"/>
      <c r="AC325" s="52"/>
      <c r="AE325" s="131"/>
      <c r="AF325" s="131"/>
    </row>
    <row r="326" spans="3:32" ht="17.25" thickBot="1" x14ac:dyDescent="0.35">
      <c r="C326" s="50"/>
      <c r="D326" s="50"/>
      <c r="E326" s="50"/>
      <c r="F326" s="50"/>
      <c r="G326" s="50"/>
      <c r="H326" s="50"/>
      <c r="I326" s="50"/>
      <c r="J326" s="331"/>
      <c r="K326" s="50"/>
      <c r="L326" s="50"/>
      <c r="M326" s="50"/>
      <c r="S326" s="50"/>
      <c r="T326" s="50"/>
      <c r="U326" s="50"/>
      <c r="V326" s="50"/>
      <c r="W326" s="50"/>
      <c r="X326" s="50"/>
      <c r="Y326" s="50"/>
      <c r="Z326" s="331"/>
      <c r="AA326" s="50"/>
      <c r="AB326" s="50"/>
      <c r="AC326" s="50"/>
    </row>
    <row r="327" spans="3:32" x14ac:dyDescent="0.3">
      <c r="C327" s="48" t="s">
        <v>194</v>
      </c>
      <c r="D327" s="51">
        <f>D322+1</f>
        <v>61</v>
      </c>
      <c r="E327" s="51"/>
      <c r="J327" s="332"/>
      <c r="S327" s="48" t="s">
        <v>194</v>
      </c>
      <c r="T327" s="51">
        <f>T322+1</f>
        <v>61</v>
      </c>
      <c r="U327" s="51"/>
      <c r="Z327" s="332"/>
    </row>
    <row r="328" spans="3:32" x14ac:dyDescent="0.3">
      <c r="D328" s="326" t="s">
        <v>456</v>
      </c>
      <c r="E328" s="669"/>
      <c r="F328" s="670"/>
      <c r="H328" s="48" t="s">
        <v>455</v>
      </c>
      <c r="J328" s="392"/>
      <c r="K328" s="52"/>
      <c r="L328" s="52"/>
      <c r="M328" s="52"/>
      <c r="N328" s="118">
        <f>IF(E328="",0,1)</f>
        <v>0</v>
      </c>
      <c r="O328" s="131">
        <f>IF(E328="",0,J328)</f>
        <v>0</v>
      </c>
      <c r="P328" s="131"/>
      <c r="Q328" s="160"/>
      <c r="T328" s="326" t="s">
        <v>456</v>
      </c>
      <c r="U328" s="667"/>
      <c r="V328" s="668"/>
      <c r="X328" s="48" t="s">
        <v>455</v>
      </c>
      <c r="Z328" s="327"/>
      <c r="AA328" s="52"/>
      <c r="AB328" s="52"/>
      <c r="AC328" s="52"/>
      <c r="AD328" s="118">
        <f>IF(U328="",0,1)</f>
        <v>0</v>
      </c>
      <c r="AE328" s="131">
        <f>IF(U328="",0,Z328)</f>
        <v>0</v>
      </c>
      <c r="AF328" s="131"/>
    </row>
    <row r="329" spans="3:32" x14ac:dyDescent="0.3">
      <c r="D329" s="326" t="s">
        <v>457</v>
      </c>
      <c r="E329" s="324"/>
      <c r="F329" s="391"/>
      <c r="I329" s="325"/>
      <c r="J329" s="330"/>
      <c r="K329" s="52"/>
      <c r="L329" s="52"/>
      <c r="M329" s="52"/>
      <c r="O329" s="131"/>
      <c r="P329" s="131"/>
      <c r="Q329" s="160"/>
      <c r="T329" s="326" t="s">
        <v>457</v>
      </c>
      <c r="U329" s="386"/>
      <c r="V329" s="391"/>
      <c r="Y329" s="325"/>
      <c r="Z329" s="330"/>
      <c r="AA329" s="52"/>
      <c r="AB329" s="52"/>
      <c r="AC329" s="52"/>
      <c r="AE329" s="131"/>
      <c r="AF329" s="131"/>
    </row>
    <row r="330" spans="3:32" x14ac:dyDescent="0.3">
      <c r="D330" s="326" t="s">
        <v>458</v>
      </c>
      <c r="E330" s="324"/>
      <c r="F330" s="391"/>
      <c r="I330" s="325"/>
      <c r="J330" s="330"/>
      <c r="K330" s="52"/>
      <c r="L330" s="52"/>
      <c r="M330" s="52"/>
      <c r="O330" s="131"/>
      <c r="P330" s="131"/>
      <c r="Q330" s="160"/>
      <c r="T330" s="326" t="s">
        <v>458</v>
      </c>
      <c r="U330" s="386"/>
      <c r="V330" s="391"/>
      <c r="Y330" s="325"/>
      <c r="Z330" s="330"/>
      <c r="AA330" s="52"/>
      <c r="AB330" s="52"/>
      <c r="AC330" s="52"/>
      <c r="AE330" s="131"/>
      <c r="AF330" s="131"/>
    </row>
    <row r="331" spans="3:32" ht="17.25" thickBot="1" x14ac:dyDescent="0.35">
      <c r="C331" s="50"/>
      <c r="D331" s="50"/>
      <c r="E331" s="50"/>
      <c r="F331" s="50"/>
      <c r="G331" s="50"/>
      <c r="H331" s="50"/>
      <c r="I331" s="50"/>
      <c r="J331" s="331"/>
      <c r="K331" s="50"/>
      <c r="L331" s="50"/>
      <c r="M331" s="50"/>
      <c r="S331" s="50"/>
      <c r="T331" s="50"/>
      <c r="U331" s="50"/>
      <c r="V331" s="50"/>
      <c r="W331" s="50"/>
      <c r="X331" s="50"/>
      <c r="Y331" s="50"/>
      <c r="Z331" s="331"/>
      <c r="AA331" s="50"/>
      <c r="AB331" s="50"/>
      <c r="AC331" s="50"/>
    </row>
    <row r="332" spans="3:32" x14ac:dyDescent="0.3">
      <c r="C332" s="48" t="s">
        <v>194</v>
      </c>
      <c r="D332" s="51">
        <f>D327+1</f>
        <v>62</v>
      </c>
      <c r="E332" s="51"/>
      <c r="J332" s="332"/>
      <c r="S332" s="48" t="s">
        <v>194</v>
      </c>
      <c r="T332" s="51">
        <f>T327+1</f>
        <v>62</v>
      </c>
      <c r="U332" s="51"/>
      <c r="Z332" s="332"/>
    </row>
    <row r="333" spans="3:32" x14ac:dyDescent="0.3">
      <c r="D333" s="326" t="s">
        <v>456</v>
      </c>
      <c r="E333" s="669"/>
      <c r="F333" s="670"/>
      <c r="H333" s="48" t="s">
        <v>455</v>
      </c>
      <c r="J333" s="392"/>
      <c r="K333" s="52"/>
      <c r="L333" s="52"/>
      <c r="M333" s="52"/>
      <c r="N333" s="118">
        <f>IF(E333="",0,1)</f>
        <v>0</v>
      </c>
      <c r="O333" s="131">
        <f>IF(E333="",0,J333)</f>
        <v>0</v>
      </c>
      <c r="P333" s="131"/>
      <c r="Q333" s="160"/>
      <c r="T333" s="326" t="s">
        <v>456</v>
      </c>
      <c r="U333" s="667"/>
      <c r="V333" s="668"/>
      <c r="X333" s="48" t="s">
        <v>455</v>
      </c>
      <c r="Z333" s="327"/>
      <c r="AA333" s="52"/>
      <c r="AB333" s="52"/>
      <c r="AC333" s="52"/>
      <c r="AD333" s="118">
        <f>IF(U333="",0,1)</f>
        <v>0</v>
      </c>
      <c r="AE333" s="131">
        <f>IF(U333="",0,Z333)</f>
        <v>0</v>
      </c>
      <c r="AF333" s="131"/>
    </row>
    <row r="334" spans="3:32" x14ac:dyDescent="0.3">
      <c r="D334" s="326" t="s">
        <v>457</v>
      </c>
      <c r="E334" s="324"/>
      <c r="F334" s="391"/>
      <c r="I334" s="325"/>
      <c r="J334" s="330"/>
      <c r="K334" s="52"/>
      <c r="L334" s="52"/>
      <c r="M334" s="52"/>
      <c r="O334" s="131"/>
      <c r="P334" s="131"/>
      <c r="Q334" s="160"/>
      <c r="T334" s="326" t="s">
        <v>457</v>
      </c>
      <c r="U334" s="386"/>
      <c r="V334" s="391"/>
      <c r="Y334" s="325"/>
      <c r="Z334" s="330"/>
      <c r="AA334" s="52"/>
      <c r="AB334" s="52"/>
      <c r="AC334" s="52"/>
      <c r="AE334" s="131"/>
      <c r="AF334" s="131"/>
    </row>
    <row r="335" spans="3:32" x14ac:dyDescent="0.3">
      <c r="D335" s="326" t="s">
        <v>458</v>
      </c>
      <c r="E335" s="324"/>
      <c r="F335" s="391"/>
      <c r="I335" s="325"/>
      <c r="J335" s="330"/>
      <c r="K335" s="52"/>
      <c r="L335" s="52"/>
      <c r="M335" s="52"/>
      <c r="O335" s="131"/>
      <c r="P335" s="131"/>
      <c r="Q335" s="160"/>
      <c r="T335" s="326" t="s">
        <v>458</v>
      </c>
      <c r="U335" s="386"/>
      <c r="V335" s="391"/>
      <c r="Y335" s="325"/>
      <c r="Z335" s="330"/>
      <c r="AA335" s="52"/>
      <c r="AB335" s="52"/>
      <c r="AC335" s="52"/>
      <c r="AE335" s="131"/>
      <c r="AF335" s="131"/>
    </row>
    <row r="336" spans="3:32" ht="17.25" thickBot="1" x14ac:dyDescent="0.35">
      <c r="C336" s="50"/>
      <c r="D336" s="50"/>
      <c r="E336" s="50"/>
      <c r="F336" s="50"/>
      <c r="G336" s="50"/>
      <c r="H336" s="50"/>
      <c r="I336" s="50"/>
      <c r="J336" s="331"/>
      <c r="K336" s="50"/>
      <c r="L336" s="50"/>
      <c r="M336" s="50"/>
      <c r="S336" s="50"/>
      <c r="T336" s="50"/>
      <c r="U336" s="50"/>
      <c r="V336" s="50"/>
      <c r="W336" s="50"/>
      <c r="X336" s="50"/>
      <c r="Y336" s="50"/>
      <c r="Z336" s="331"/>
      <c r="AA336" s="50"/>
      <c r="AB336" s="50"/>
      <c r="AC336" s="50"/>
    </row>
    <row r="337" spans="3:32" x14ac:dyDescent="0.3">
      <c r="C337" s="48" t="s">
        <v>194</v>
      </c>
      <c r="D337" s="51">
        <f>D332+1</f>
        <v>63</v>
      </c>
      <c r="E337" s="51"/>
      <c r="J337" s="332"/>
      <c r="S337" s="48" t="s">
        <v>194</v>
      </c>
      <c r="T337" s="51">
        <f>T332+1</f>
        <v>63</v>
      </c>
      <c r="U337" s="51"/>
      <c r="Z337" s="332"/>
    </row>
    <row r="338" spans="3:32" x14ac:dyDescent="0.3">
      <c r="D338" s="326" t="s">
        <v>456</v>
      </c>
      <c r="E338" s="669"/>
      <c r="F338" s="670"/>
      <c r="H338" s="48" t="s">
        <v>455</v>
      </c>
      <c r="J338" s="392"/>
      <c r="K338" s="52"/>
      <c r="L338" s="52"/>
      <c r="M338" s="52"/>
      <c r="N338" s="118">
        <f>IF(E338="",0,1)</f>
        <v>0</v>
      </c>
      <c r="O338" s="131">
        <f>IF(E338="",0,J338)</f>
        <v>0</v>
      </c>
      <c r="P338" s="131"/>
      <c r="Q338" s="160"/>
      <c r="T338" s="326" t="s">
        <v>456</v>
      </c>
      <c r="U338" s="667"/>
      <c r="V338" s="668"/>
      <c r="X338" s="48" t="s">
        <v>455</v>
      </c>
      <c r="Z338" s="327"/>
      <c r="AA338" s="52"/>
      <c r="AB338" s="52"/>
      <c r="AC338" s="52"/>
      <c r="AD338" s="118">
        <f>IF(U338="",0,1)</f>
        <v>0</v>
      </c>
      <c r="AE338" s="131">
        <f>IF(U338="",0,Z338)</f>
        <v>0</v>
      </c>
      <c r="AF338" s="131"/>
    </row>
    <row r="339" spans="3:32" x14ac:dyDescent="0.3">
      <c r="D339" s="326" t="s">
        <v>457</v>
      </c>
      <c r="E339" s="324"/>
      <c r="F339" s="391"/>
      <c r="I339" s="325"/>
      <c r="J339" s="330"/>
      <c r="K339" s="52"/>
      <c r="L339" s="52"/>
      <c r="M339" s="52"/>
      <c r="O339" s="131"/>
      <c r="P339" s="131"/>
      <c r="Q339" s="160"/>
      <c r="T339" s="326" t="s">
        <v>457</v>
      </c>
      <c r="U339" s="386"/>
      <c r="V339" s="391"/>
      <c r="Y339" s="325"/>
      <c r="Z339" s="330"/>
      <c r="AA339" s="52"/>
      <c r="AB339" s="52"/>
      <c r="AC339" s="52"/>
      <c r="AE339" s="131"/>
      <c r="AF339" s="131"/>
    </row>
    <row r="340" spans="3:32" x14ac:dyDescent="0.3">
      <c r="D340" s="326" t="s">
        <v>458</v>
      </c>
      <c r="E340" s="324"/>
      <c r="F340" s="391"/>
      <c r="I340" s="325"/>
      <c r="J340" s="330"/>
      <c r="K340" s="52"/>
      <c r="L340" s="52"/>
      <c r="M340" s="52"/>
      <c r="O340" s="131"/>
      <c r="P340" s="131"/>
      <c r="Q340" s="160"/>
      <c r="T340" s="326" t="s">
        <v>458</v>
      </c>
      <c r="U340" s="386"/>
      <c r="V340" s="391"/>
      <c r="Y340" s="325"/>
      <c r="Z340" s="330"/>
      <c r="AA340" s="52"/>
      <c r="AB340" s="52"/>
      <c r="AC340" s="52"/>
      <c r="AE340" s="131"/>
      <c r="AF340" s="131"/>
    </row>
    <row r="341" spans="3:32" ht="17.25" thickBot="1" x14ac:dyDescent="0.35">
      <c r="C341" s="50"/>
      <c r="D341" s="50"/>
      <c r="E341" s="50"/>
      <c r="F341" s="50"/>
      <c r="G341" s="50"/>
      <c r="H341" s="50"/>
      <c r="I341" s="50"/>
      <c r="J341" s="331"/>
      <c r="K341" s="50"/>
      <c r="L341" s="50"/>
      <c r="M341" s="50"/>
      <c r="S341" s="50"/>
      <c r="T341" s="50"/>
      <c r="U341" s="50"/>
      <c r="V341" s="50"/>
      <c r="W341" s="50"/>
      <c r="X341" s="50"/>
      <c r="Y341" s="50"/>
      <c r="Z341" s="331"/>
      <c r="AA341" s="50"/>
      <c r="AB341" s="50"/>
      <c r="AC341" s="50"/>
    </row>
    <row r="342" spans="3:32" x14ac:dyDescent="0.3">
      <c r="C342" s="48" t="s">
        <v>194</v>
      </c>
      <c r="D342" s="51">
        <f>D337+1</f>
        <v>64</v>
      </c>
      <c r="E342" s="51"/>
      <c r="J342" s="332"/>
      <c r="S342" s="48" t="s">
        <v>194</v>
      </c>
      <c r="T342" s="51">
        <f>T337+1</f>
        <v>64</v>
      </c>
      <c r="U342" s="51"/>
      <c r="Z342" s="332"/>
    </row>
    <row r="343" spans="3:32" x14ac:dyDescent="0.3">
      <c r="D343" s="326" t="s">
        <v>456</v>
      </c>
      <c r="E343" s="669"/>
      <c r="F343" s="670"/>
      <c r="H343" s="48" t="s">
        <v>455</v>
      </c>
      <c r="J343" s="392"/>
      <c r="K343" s="52"/>
      <c r="L343" s="52"/>
      <c r="M343" s="52"/>
      <c r="N343" s="118">
        <f>IF(E343="",0,1)</f>
        <v>0</v>
      </c>
      <c r="O343" s="131">
        <f>IF(E343="",0,J343)</f>
        <v>0</v>
      </c>
      <c r="P343" s="131"/>
      <c r="Q343" s="160"/>
      <c r="T343" s="326" t="s">
        <v>456</v>
      </c>
      <c r="U343" s="667"/>
      <c r="V343" s="668"/>
      <c r="X343" s="48" t="s">
        <v>455</v>
      </c>
      <c r="Z343" s="327"/>
      <c r="AA343" s="52"/>
      <c r="AB343" s="52"/>
      <c r="AC343" s="52"/>
      <c r="AD343" s="118">
        <f>IF(U343="",0,1)</f>
        <v>0</v>
      </c>
      <c r="AE343" s="131">
        <f>IF(U343="",0,Z343)</f>
        <v>0</v>
      </c>
      <c r="AF343" s="131"/>
    </row>
    <row r="344" spans="3:32" x14ac:dyDescent="0.3">
      <c r="D344" s="326" t="s">
        <v>457</v>
      </c>
      <c r="E344" s="324"/>
      <c r="F344" s="391"/>
      <c r="I344" s="325"/>
      <c r="J344" s="330"/>
      <c r="K344" s="52"/>
      <c r="L344" s="52"/>
      <c r="M344" s="52"/>
      <c r="O344" s="131"/>
      <c r="P344" s="131"/>
      <c r="Q344" s="160"/>
      <c r="T344" s="326" t="s">
        <v>457</v>
      </c>
      <c r="U344" s="386"/>
      <c r="V344" s="391"/>
      <c r="Y344" s="325"/>
      <c r="Z344" s="330"/>
      <c r="AA344" s="52"/>
      <c r="AB344" s="52"/>
      <c r="AC344" s="52"/>
      <c r="AE344" s="131"/>
      <c r="AF344" s="131"/>
    </row>
    <row r="345" spans="3:32" x14ac:dyDescent="0.3">
      <c r="D345" s="326" t="s">
        <v>458</v>
      </c>
      <c r="E345" s="324"/>
      <c r="F345" s="391"/>
      <c r="I345" s="325"/>
      <c r="J345" s="330"/>
      <c r="K345" s="52"/>
      <c r="L345" s="52"/>
      <c r="M345" s="52"/>
      <c r="O345" s="131"/>
      <c r="P345" s="131"/>
      <c r="Q345" s="160"/>
      <c r="T345" s="326" t="s">
        <v>458</v>
      </c>
      <c r="U345" s="386"/>
      <c r="V345" s="391"/>
      <c r="Y345" s="325"/>
      <c r="Z345" s="330"/>
      <c r="AA345" s="52"/>
      <c r="AB345" s="52"/>
      <c r="AC345" s="52"/>
      <c r="AE345" s="131"/>
      <c r="AF345" s="131"/>
    </row>
    <row r="346" spans="3:32" ht="17.25" thickBot="1" x14ac:dyDescent="0.35">
      <c r="C346" s="50"/>
      <c r="D346" s="50"/>
      <c r="E346" s="50"/>
      <c r="F346" s="50"/>
      <c r="G346" s="50"/>
      <c r="H346" s="50"/>
      <c r="I346" s="50"/>
      <c r="J346" s="331"/>
      <c r="K346" s="50"/>
      <c r="L346" s="50"/>
      <c r="M346" s="50"/>
      <c r="S346" s="50"/>
      <c r="T346" s="50"/>
      <c r="U346" s="50"/>
      <c r="V346" s="50"/>
      <c r="W346" s="50"/>
      <c r="X346" s="50"/>
      <c r="Y346" s="50"/>
      <c r="Z346" s="331"/>
      <c r="AA346" s="50"/>
      <c r="AB346" s="50"/>
      <c r="AC346" s="50"/>
    </row>
    <row r="347" spans="3:32" x14ac:dyDescent="0.3">
      <c r="C347" s="48" t="s">
        <v>194</v>
      </c>
      <c r="D347" s="51">
        <f>D342+1</f>
        <v>65</v>
      </c>
      <c r="E347" s="51"/>
      <c r="J347" s="332"/>
      <c r="S347" s="48" t="s">
        <v>194</v>
      </c>
      <c r="T347" s="51">
        <f>T342+1</f>
        <v>65</v>
      </c>
      <c r="U347" s="51"/>
      <c r="Z347" s="332"/>
    </row>
    <row r="348" spans="3:32" x14ac:dyDescent="0.3">
      <c r="D348" s="326" t="s">
        <v>456</v>
      </c>
      <c r="E348" s="669"/>
      <c r="F348" s="670"/>
      <c r="H348" s="48" t="s">
        <v>455</v>
      </c>
      <c r="J348" s="392"/>
      <c r="K348" s="52"/>
      <c r="L348" s="52"/>
      <c r="M348" s="52"/>
      <c r="N348" s="118">
        <f>IF(E348="",0,1)</f>
        <v>0</v>
      </c>
      <c r="O348" s="131">
        <f>IF(E348="",0,J348)</f>
        <v>0</v>
      </c>
      <c r="P348" s="131"/>
      <c r="Q348" s="160"/>
      <c r="T348" s="326" t="s">
        <v>456</v>
      </c>
      <c r="U348" s="667"/>
      <c r="V348" s="668"/>
      <c r="X348" s="48" t="s">
        <v>455</v>
      </c>
      <c r="Z348" s="327"/>
      <c r="AA348" s="52"/>
      <c r="AB348" s="52"/>
      <c r="AC348" s="52"/>
      <c r="AD348" s="118">
        <f>IF(U348="",0,1)</f>
        <v>0</v>
      </c>
      <c r="AE348" s="131">
        <f>IF(U348="",0,Z348)</f>
        <v>0</v>
      </c>
      <c r="AF348" s="131"/>
    </row>
    <row r="349" spans="3:32" x14ac:dyDescent="0.3">
      <c r="D349" s="326" t="s">
        <v>457</v>
      </c>
      <c r="E349" s="324"/>
      <c r="F349" s="391"/>
      <c r="I349" s="325"/>
      <c r="J349" s="330"/>
      <c r="K349" s="52"/>
      <c r="L349" s="52"/>
      <c r="M349" s="52"/>
      <c r="O349" s="131"/>
      <c r="P349" s="131"/>
      <c r="Q349" s="160"/>
      <c r="T349" s="326" t="s">
        <v>457</v>
      </c>
      <c r="U349" s="386"/>
      <c r="V349" s="391"/>
      <c r="Y349" s="325"/>
      <c r="Z349" s="330"/>
      <c r="AA349" s="52"/>
      <c r="AB349" s="52"/>
      <c r="AC349" s="52"/>
      <c r="AE349" s="131"/>
      <c r="AF349" s="131"/>
    </row>
    <row r="350" spans="3:32" x14ac:dyDescent="0.3">
      <c r="D350" s="326" t="s">
        <v>458</v>
      </c>
      <c r="E350" s="324"/>
      <c r="F350" s="391"/>
      <c r="I350" s="325"/>
      <c r="J350" s="330"/>
      <c r="K350" s="52"/>
      <c r="L350" s="52"/>
      <c r="M350" s="52"/>
      <c r="O350" s="131"/>
      <c r="P350" s="131"/>
      <c r="Q350" s="160"/>
      <c r="T350" s="326" t="s">
        <v>458</v>
      </c>
      <c r="U350" s="386"/>
      <c r="V350" s="391"/>
      <c r="Y350" s="325"/>
      <c r="Z350" s="330"/>
      <c r="AA350" s="52"/>
      <c r="AB350" s="52"/>
      <c r="AC350" s="52"/>
      <c r="AE350" s="131"/>
      <c r="AF350" s="131"/>
    </row>
    <row r="351" spans="3:32" ht="17.25" thickBot="1" x14ac:dyDescent="0.35">
      <c r="C351" s="50"/>
      <c r="D351" s="50"/>
      <c r="E351" s="50"/>
      <c r="F351" s="50"/>
      <c r="G351" s="50"/>
      <c r="H351" s="50"/>
      <c r="I351" s="50"/>
      <c r="J351" s="331"/>
      <c r="K351" s="50"/>
      <c r="L351" s="50"/>
      <c r="M351" s="50"/>
      <c r="S351" s="50"/>
      <c r="T351" s="50"/>
      <c r="U351" s="50"/>
      <c r="V351" s="50"/>
      <c r="W351" s="50"/>
      <c r="X351" s="50"/>
      <c r="Y351" s="50"/>
      <c r="Z351" s="331"/>
      <c r="AA351" s="50"/>
      <c r="AB351" s="50"/>
      <c r="AC351" s="50"/>
    </row>
    <row r="352" spans="3:32" x14ac:dyDescent="0.3">
      <c r="C352" s="48" t="s">
        <v>194</v>
      </c>
      <c r="D352" s="51">
        <f>D347+1</f>
        <v>66</v>
      </c>
      <c r="E352" s="51"/>
      <c r="J352" s="332"/>
      <c r="S352" s="48" t="s">
        <v>194</v>
      </c>
      <c r="T352" s="51">
        <f>T347+1</f>
        <v>66</v>
      </c>
      <c r="U352" s="51"/>
      <c r="Z352" s="332"/>
    </row>
    <row r="353" spans="3:32" x14ac:dyDescent="0.3">
      <c r="D353" s="326" t="s">
        <v>456</v>
      </c>
      <c r="E353" s="669"/>
      <c r="F353" s="670"/>
      <c r="H353" s="48" t="s">
        <v>455</v>
      </c>
      <c r="J353" s="392"/>
      <c r="K353" s="52"/>
      <c r="L353" s="52"/>
      <c r="M353" s="52"/>
      <c r="N353" s="118">
        <f>IF(E353="",0,1)</f>
        <v>0</v>
      </c>
      <c r="O353" s="131">
        <f>IF(E353="",0,J353)</f>
        <v>0</v>
      </c>
      <c r="P353" s="131"/>
      <c r="Q353" s="160"/>
      <c r="T353" s="326" t="s">
        <v>456</v>
      </c>
      <c r="U353" s="667"/>
      <c r="V353" s="668"/>
      <c r="X353" s="48" t="s">
        <v>455</v>
      </c>
      <c r="Z353" s="327"/>
      <c r="AA353" s="52"/>
      <c r="AB353" s="52"/>
      <c r="AC353" s="52"/>
      <c r="AD353" s="118">
        <f>IF(U353="",0,1)</f>
        <v>0</v>
      </c>
      <c r="AE353" s="131">
        <f>IF(U353="",0,Z353)</f>
        <v>0</v>
      </c>
      <c r="AF353" s="131"/>
    </row>
    <row r="354" spans="3:32" x14ac:dyDescent="0.3">
      <c r="D354" s="326" t="s">
        <v>457</v>
      </c>
      <c r="E354" s="324"/>
      <c r="F354" s="391"/>
      <c r="I354" s="325"/>
      <c r="J354" s="330"/>
      <c r="K354" s="52"/>
      <c r="L354" s="52"/>
      <c r="M354" s="52"/>
      <c r="O354" s="131"/>
      <c r="P354" s="131"/>
      <c r="Q354" s="160"/>
      <c r="T354" s="326" t="s">
        <v>457</v>
      </c>
      <c r="U354" s="386"/>
      <c r="V354" s="391"/>
      <c r="Y354" s="325"/>
      <c r="Z354" s="330"/>
      <c r="AA354" s="52"/>
      <c r="AB354" s="52"/>
      <c r="AC354" s="52"/>
      <c r="AE354" s="131"/>
      <c r="AF354" s="131"/>
    </row>
    <row r="355" spans="3:32" x14ac:dyDescent="0.3">
      <c r="D355" s="326" t="s">
        <v>458</v>
      </c>
      <c r="E355" s="324"/>
      <c r="F355" s="391"/>
      <c r="I355" s="325"/>
      <c r="J355" s="330"/>
      <c r="K355" s="52"/>
      <c r="L355" s="52"/>
      <c r="M355" s="52"/>
      <c r="O355" s="131"/>
      <c r="P355" s="131"/>
      <c r="Q355" s="160"/>
      <c r="T355" s="326" t="s">
        <v>458</v>
      </c>
      <c r="U355" s="386"/>
      <c r="V355" s="391"/>
      <c r="Y355" s="325"/>
      <c r="Z355" s="330"/>
      <c r="AA355" s="52"/>
      <c r="AB355" s="52"/>
      <c r="AC355" s="52"/>
      <c r="AE355" s="131"/>
      <c r="AF355" s="131"/>
    </row>
    <row r="356" spans="3:32" ht="17.25" thickBot="1" x14ac:dyDescent="0.35">
      <c r="C356" s="50"/>
      <c r="D356" s="50"/>
      <c r="E356" s="50"/>
      <c r="F356" s="50"/>
      <c r="G356" s="50"/>
      <c r="H356" s="50"/>
      <c r="I356" s="50"/>
      <c r="J356" s="331"/>
      <c r="K356" s="50"/>
      <c r="L356" s="50"/>
      <c r="M356" s="50"/>
      <c r="S356" s="50"/>
      <c r="T356" s="50"/>
      <c r="U356" s="50"/>
      <c r="V356" s="50"/>
      <c r="W356" s="50"/>
      <c r="X356" s="50"/>
      <c r="Y356" s="50"/>
      <c r="Z356" s="331"/>
      <c r="AA356" s="50"/>
      <c r="AB356" s="50"/>
      <c r="AC356" s="50"/>
    </row>
    <row r="357" spans="3:32" x14ac:dyDescent="0.3">
      <c r="C357" s="48" t="s">
        <v>194</v>
      </c>
      <c r="D357" s="51">
        <f>D352+1</f>
        <v>67</v>
      </c>
      <c r="E357" s="51"/>
      <c r="J357" s="332"/>
      <c r="S357" s="48" t="s">
        <v>194</v>
      </c>
      <c r="T357" s="51">
        <f>T352+1</f>
        <v>67</v>
      </c>
      <c r="U357" s="51"/>
      <c r="Z357" s="332"/>
    </row>
    <row r="358" spans="3:32" x14ac:dyDescent="0.3">
      <c r="D358" s="326" t="s">
        <v>456</v>
      </c>
      <c r="E358" s="669"/>
      <c r="F358" s="670"/>
      <c r="H358" s="48" t="s">
        <v>455</v>
      </c>
      <c r="J358" s="392"/>
      <c r="K358" s="52"/>
      <c r="L358" s="52"/>
      <c r="M358" s="52"/>
      <c r="N358" s="118">
        <f>IF(E358="",0,1)</f>
        <v>0</v>
      </c>
      <c r="O358" s="131">
        <f>IF(E358="",0,J358)</f>
        <v>0</v>
      </c>
      <c r="P358" s="131"/>
      <c r="Q358" s="160"/>
      <c r="T358" s="326" t="s">
        <v>456</v>
      </c>
      <c r="U358" s="667"/>
      <c r="V358" s="668"/>
      <c r="X358" s="48" t="s">
        <v>455</v>
      </c>
      <c r="Z358" s="327"/>
      <c r="AA358" s="52"/>
      <c r="AB358" s="52"/>
      <c r="AC358" s="52"/>
      <c r="AD358" s="118">
        <f>IF(U358="",0,1)</f>
        <v>0</v>
      </c>
      <c r="AE358" s="131">
        <f>IF(U358="",0,Z358)</f>
        <v>0</v>
      </c>
      <c r="AF358" s="131"/>
    </row>
    <row r="359" spans="3:32" x14ac:dyDescent="0.3">
      <c r="D359" s="326" t="s">
        <v>457</v>
      </c>
      <c r="E359" s="324"/>
      <c r="F359" s="391"/>
      <c r="I359" s="325"/>
      <c r="J359" s="330"/>
      <c r="K359" s="52"/>
      <c r="L359" s="52"/>
      <c r="M359" s="52"/>
      <c r="O359" s="131"/>
      <c r="P359" s="131"/>
      <c r="Q359" s="160"/>
      <c r="T359" s="326" t="s">
        <v>457</v>
      </c>
      <c r="U359" s="386"/>
      <c r="V359" s="391"/>
      <c r="Y359" s="325"/>
      <c r="Z359" s="330"/>
      <c r="AA359" s="52"/>
      <c r="AB359" s="52"/>
      <c r="AC359" s="52"/>
      <c r="AE359" s="131"/>
      <c r="AF359" s="131"/>
    </row>
    <row r="360" spans="3:32" x14ac:dyDescent="0.3">
      <c r="D360" s="326" t="s">
        <v>458</v>
      </c>
      <c r="E360" s="324"/>
      <c r="F360" s="391"/>
      <c r="I360" s="325"/>
      <c r="J360" s="330"/>
      <c r="K360" s="52"/>
      <c r="L360" s="52"/>
      <c r="M360" s="52"/>
      <c r="O360" s="131"/>
      <c r="P360" s="131"/>
      <c r="Q360" s="160"/>
      <c r="T360" s="326" t="s">
        <v>458</v>
      </c>
      <c r="U360" s="386"/>
      <c r="V360" s="391"/>
      <c r="Y360" s="325"/>
      <c r="Z360" s="330"/>
      <c r="AA360" s="52"/>
      <c r="AB360" s="52"/>
      <c r="AC360" s="52"/>
      <c r="AE360" s="131"/>
      <c r="AF360" s="131"/>
    </row>
    <row r="361" spans="3:32" ht="17.25" thickBot="1" x14ac:dyDescent="0.35">
      <c r="C361" s="50"/>
      <c r="D361" s="50"/>
      <c r="E361" s="50"/>
      <c r="F361" s="50"/>
      <c r="G361" s="50"/>
      <c r="H361" s="50"/>
      <c r="I361" s="50"/>
      <c r="J361" s="331"/>
      <c r="K361" s="50"/>
      <c r="L361" s="50"/>
      <c r="M361" s="50"/>
      <c r="S361" s="50"/>
      <c r="T361" s="50"/>
      <c r="U361" s="50"/>
      <c r="V361" s="50"/>
      <c r="W361" s="50"/>
      <c r="X361" s="50"/>
      <c r="Y361" s="50"/>
      <c r="Z361" s="331"/>
      <c r="AA361" s="50"/>
      <c r="AB361" s="50"/>
      <c r="AC361" s="50"/>
    </row>
    <row r="362" spans="3:32" x14ac:dyDescent="0.3">
      <c r="C362" s="48" t="s">
        <v>194</v>
      </c>
      <c r="D362" s="51">
        <f>D357+1</f>
        <v>68</v>
      </c>
      <c r="E362" s="51"/>
      <c r="J362" s="332"/>
      <c r="S362" s="48" t="s">
        <v>194</v>
      </c>
      <c r="T362" s="51">
        <f>T357+1</f>
        <v>68</v>
      </c>
      <c r="U362" s="51"/>
      <c r="Z362" s="332"/>
    </row>
    <row r="363" spans="3:32" x14ac:dyDescent="0.3">
      <c r="D363" s="326" t="s">
        <v>456</v>
      </c>
      <c r="E363" s="669"/>
      <c r="F363" s="670"/>
      <c r="H363" s="48" t="s">
        <v>455</v>
      </c>
      <c r="J363" s="392"/>
      <c r="K363" s="52"/>
      <c r="L363" s="52"/>
      <c r="M363" s="52"/>
      <c r="N363" s="118">
        <f>IF(E363="",0,1)</f>
        <v>0</v>
      </c>
      <c r="O363" s="131">
        <f>IF(E363="",0,J363)</f>
        <v>0</v>
      </c>
      <c r="P363" s="131"/>
      <c r="Q363" s="160"/>
      <c r="T363" s="326" t="s">
        <v>456</v>
      </c>
      <c r="U363" s="667"/>
      <c r="V363" s="668"/>
      <c r="X363" s="48" t="s">
        <v>455</v>
      </c>
      <c r="Z363" s="327"/>
      <c r="AA363" s="52"/>
      <c r="AB363" s="52"/>
      <c r="AC363" s="52"/>
      <c r="AD363" s="118">
        <f>IF(U363="",0,1)</f>
        <v>0</v>
      </c>
      <c r="AE363" s="131">
        <f>IF(U363="",0,Z363)</f>
        <v>0</v>
      </c>
      <c r="AF363" s="131"/>
    </row>
    <row r="364" spans="3:32" x14ac:dyDescent="0.3">
      <c r="D364" s="326" t="s">
        <v>457</v>
      </c>
      <c r="E364" s="324"/>
      <c r="F364" s="391"/>
      <c r="I364" s="325"/>
      <c r="J364" s="330"/>
      <c r="K364" s="52"/>
      <c r="L364" s="52"/>
      <c r="M364" s="52"/>
      <c r="O364" s="131"/>
      <c r="P364" s="131"/>
      <c r="Q364" s="160"/>
      <c r="T364" s="326" t="s">
        <v>457</v>
      </c>
      <c r="U364" s="386"/>
      <c r="V364" s="391"/>
      <c r="Y364" s="325"/>
      <c r="Z364" s="330"/>
      <c r="AA364" s="52"/>
      <c r="AB364" s="52"/>
      <c r="AC364" s="52"/>
      <c r="AE364" s="131"/>
      <c r="AF364" s="131"/>
    </row>
    <row r="365" spans="3:32" x14ac:dyDescent="0.3">
      <c r="D365" s="326" t="s">
        <v>458</v>
      </c>
      <c r="E365" s="324"/>
      <c r="F365" s="391"/>
      <c r="I365" s="325"/>
      <c r="J365" s="330"/>
      <c r="K365" s="52"/>
      <c r="L365" s="52"/>
      <c r="M365" s="52"/>
      <c r="O365" s="131"/>
      <c r="P365" s="131"/>
      <c r="Q365" s="160"/>
      <c r="T365" s="326" t="s">
        <v>458</v>
      </c>
      <c r="U365" s="386"/>
      <c r="V365" s="391"/>
      <c r="Y365" s="325"/>
      <c r="Z365" s="330"/>
      <c r="AA365" s="52"/>
      <c r="AB365" s="52"/>
      <c r="AC365" s="52"/>
      <c r="AE365" s="131"/>
      <c r="AF365" s="131"/>
    </row>
    <row r="366" spans="3:32" ht="17.25" thickBot="1" x14ac:dyDescent="0.35">
      <c r="C366" s="50"/>
      <c r="D366" s="50"/>
      <c r="E366" s="50"/>
      <c r="F366" s="50"/>
      <c r="G366" s="50"/>
      <c r="H366" s="50"/>
      <c r="I366" s="50"/>
      <c r="J366" s="331"/>
      <c r="K366" s="50"/>
      <c r="L366" s="50"/>
      <c r="M366" s="50"/>
      <c r="S366" s="50"/>
      <c r="T366" s="50"/>
      <c r="U366" s="50"/>
      <c r="V366" s="50"/>
      <c r="W366" s="50"/>
      <c r="X366" s="50"/>
      <c r="Y366" s="50"/>
      <c r="Z366" s="331"/>
      <c r="AA366" s="50"/>
      <c r="AB366" s="50"/>
      <c r="AC366" s="50"/>
    </row>
    <row r="367" spans="3:32" x14ac:dyDescent="0.3">
      <c r="C367" s="48" t="s">
        <v>194</v>
      </c>
      <c r="D367" s="51">
        <f>D362+1</f>
        <v>69</v>
      </c>
      <c r="E367" s="51"/>
      <c r="J367" s="332"/>
      <c r="S367" s="48" t="s">
        <v>194</v>
      </c>
      <c r="T367" s="51">
        <f>T362+1</f>
        <v>69</v>
      </c>
      <c r="U367" s="51"/>
      <c r="Z367" s="332"/>
    </row>
    <row r="368" spans="3:32" x14ac:dyDescent="0.3">
      <c r="D368" s="326" t="s">
        <v>456</v>
      </c>
      <c r="E368" s="669"/>
      <c r="F368" s="670"/>
      <c r="H368" s="48" t="s">
        <v>455</v>
      </c>
      <c r="J368" s="392"/>
      <c r="K368" s="52"/>
      <c r="L368" s="52"/>
      <c r="M368" s="52"/>
      <c r="N368" s="118">
        <f>IF(E368="",0,1)</f>
        <v>0</v>
      </c>
      <c r="O368" s="131">
        <f>IF(E368="",0,J368)</f>
        <v>0</v>
      </c>
      <c r="P368" s="131"/>
      <c r="Q368" s="160"/>
      <c r="T368" s="326" t="s">
        <v>456</v>
      </c>
      <c r="U368" s="667"/>
      <c r="V368" s="668"/>
      <c r="X368" s="48" t="s">
        <v>455</v>
      </c>
      <c r="Z368" s="327"/>
      <c r="AA368" s="52"/>
      <c r="AB368" s="52"/>
      <c r="AC368" s="52"/>
      <c r="AD368" s="118">
        <f>IF(U368="",0,1)</f>
        <v>0</v>
      </c>
      <c r="AE368" s="131">
        <f>IF(U368="",0,Z368)</f>
        <v>0</v>
      </c>
      <c r="AF368" s="131"/>
    </row>
    <row r="369" spans="3:32" x14ac:dyDescent="0.3">
      <c r="D369" s="326" t="s">
        <v>457</v>
      </c>
      <c r="E369" s="324"/>
      <c r="F369" s="391"/>
      <c r="I369" s="325"/>
      <c r="J369" s="330"/>
      <c r="K369" s="52"/>
      <c r="L369" s="52"/>
      <c r="M369" s="52"/>
      <c r="O369" s="131"/>
      <c r="P369" s="131"/>
      <c r="Q369" s="160"/>
      <c r="T369" s="326" t="s">
        <v>457</v>
      </c>
      <c r="U369" s="386"/>
      <c r="V369" s="391"/>
      <c r="Y369" s="325"/>
      <c r="Z369" s="330"/>
      <c r="AA369" s="52"/>
      <c r="AB369" s="52"/>
      <c r="AC369" s="52"/>
      <c r="AE369" s="131"/>
      <c r="AF369" s="131"/>
    </row>
    <row r="370" spans="3:32" x14ac:dyDescent="0.3">
      <c r="D370" s="326" t="s">
        <v>458</v>
      </c>
      <c r="E370" s="324"/>
      <c r="F370" s="391"/>
      <c r="I370" s="325"/>
      <c r="J370" s="330"/>
      <c r="K370" s="52"/>
      <c r="L370" s="52"/>
      <c r="M370" s="52"/>
      <c r="O370" s="131"/>
      <c r="P370" s="131"/>
      <c r="Q370" s="160"/>
      <c r="T370" s="326" t="s">
        <v>458</v>
      </c>
      <c r="U370" s="386"/>
      <c r="V370" s="391"/>
      <c r="Y370" s="325"/>
      <c r="Z370" s="330"/>
      <c r="AA370" s="52"/>
      <c r="AB370" s="52"/>
      <c r="AC370" s="52"/>
      <c r="AE370" s="131"/>
      <c r="AF370" s="131"/>
    </row>
    <row r="371" spans="3:32" ht="17.25" thickBot="1" x14ac:dyDescent="0.35">
      <c r="C371" s="50"/>
      <c r="D371" s="50"/>
      <c r="E371" s="50"/>
      <c r="F371" s="50"/>
      <c r="G371" s="50"/>
      <c r="H371" s="50"/>
      <c r="I371" s="50"/>
      <c r="J371" s="331"/>
      <c r="K371" s="50"/>
      <c r="L371" s="50"/>
      <c r="M371" s="50"/>
      <c r="S371" s="50"/>
      <c r="T371" s="50"/>
      <c r="U371" s="50"/>
      <c r="V371" s="50"/>
      <c r="W371" s="50"/>
      <c r="X371" s="50"/>
      <c r="Y371" s="50"/>
      <c r="Z371" s="331"/>
      <c r="AA371" s="50"/>
      <c r="AB371" s="50"/>
      <c r="AC371" s="50"/>
    </row>
    <row r="372" spans="3:32" x14ac:dyDescent="0.3">
      <c r="C372" s="48" t="s">
        <v>194</v>
      </c>
      <c r="D372" s="51">
        <f>D367+1</f>
        <v>70</v>
      </c>
      <c r="E372" s="51"/>
      <c r="J372" s="332"/>
      <c r="S372" s="48" t="s">
        <v>194</v>
      </c>
      <c r="T372" s="51">
        <f>T367+1</f>
        <v>70</v>
      </c>
      <c r="U372" s="51"/>
      <c r="Z372" s="332"/>
    </row>
    <row r="373" spans="3:32" x14ac:dyDescent="0.3">
      <c r="D373" s="326" t="s">
        <v>456</v>
      </c>
      <c r="E373" s="669"/>
      <c r="F373" s="670"/>
      <c r="H373" s="48" t="s">
        <v>455</v>
      </c>
      <c r="J373" s="392"/>
      <c r="K373" s="52"/>
      <c r="L373" s="52"/>
      <c r="M373" s="52"/>
      <c r="N373" s="118">
        <f>IF(E373="",0,1)</f>
        <v>0</v>
      </c>
      <c r="O373" s="131">
        <f>IF(E373="",0,J373)</f>
        <v>0</v>
      </c>
      <c r="P373" s="131"/>
      <c r="Q373" s="160"/>
      <c r="T373" s="326" t="s">
        <v>456</v>
      </c>
      <c r="U373" s="667"/>
      <c r="V373" s="668"/>
      <c r="X373" s="48" t="s">
        <v>455</v>
      </c>
      <c r="Z373" s="327"/>
      <c r="AA373" s="52"/>
      <c r="AB373" s="52"/>
      <c r="AC373" s="52"/>
      <c r="AD373" s="118">
        <f>IF(U373="",0,1)</f>
        <v>0</v>
      </c>
      <c r="AE373" s="131">
        <f>IF(U373="",0,Z373)</f>
        <v>0</v>
      </c>
      <c r="AF373" s="131"/>
    </row>
    <row r="374" spans="3:32" x14ac:dyDescent="0.3">
      <c r="D374" s="326" t="s">
        <v>457</v>
      </c>
      <c r="E374" s="324"/>
      <c r="F374" s="391"/>
      <c r="I374" s="325"/>
      <c r="J374" s="330"/>
      <c r="K374" s="52"/>
      <c r="L374" s="52"/>
      <c r="M374" s="52"/>
      <c r="O374" s="131"/>
      <c r="P374" s="131"/>
      <c r="Q374" s="160"/>
      <c r="T374" s="326" t="s">
        <v>457</v>
      </c>
      <c r="U374" s="386"/>
      <c r="V374" s="391"/>
      <c r="Y374" s="325"/>
      <c r="Z374" s="330"/>
      <c r="AA374" s="52"/>
      <c r="AB374" s="52"/>
      <c r="AC374" s="52"/>
      <c r="AE374" s="131"/>
      <c r="AF374" s="131"/>
    </row>
    <row r="375" spans="3:32" x14ac:dyDescent="0.3">
      <c r="D375" s="326" t="s">
        <v>458</v>
      </c>
      <c r="E375" s="324"/>
      <c r="F375" s="391"/>
      <c r="I375" s="325"/>
      <c r="J375" s="330"/>
      <c r="K375" s="52"/>
      <c r="L375" s="52"/>
      <c r="M375" s="52"/>
      <c r="O375" s="131"/>
      <c r="P375" s="131"/>
      <c r="Q375" s="160"/>
      <c r="T375" s="326" t="s">
        <v>458</v>
      </c>
      <c r="U375" s="386"/>
      <c r="V375" s="391"/>
      <c r="Y375" s="325"/>
      <c r="Z375" s="330"/>
      <c r="AA375" s="52"/>
      <c r="AB375" s="52"/>
      <c r="AC375" s="52"/>
      <c r="AE375" s="131"/>
      <c r="AF375" s="131"/>
    </row>
    <row r="376" spans="3:32" ht="17.25" thickBot="1" x14ac:dyDescent="0.35">
      <c r="C376" s="50"/>
      <c r="D376" s="50"/>
      <c r="E376" s="50"/>
      <c r="F376" s="50"/>
      <c r="G376" s="50"/>
      <c r="H376" s="50"/>
      <c r="I376" s="50"/>
      <c r="J376" s="331"/>
      <c r="K376" s="50"/>
      <c r="L376" s="50"/>
      <c r="M376" s="50"/>
      <c r="S376" s="50"/>
      <c r="T376" s="50"/>
      <c r="U376" s="50"/>
      <c r="V376" s="50"/>
      <c r="W376" s="50"/>
      <c r="X376" s="50"/>
      <c r="Y376" s="50"/>
      <c r="Z376" s="331"/>
      <c r="AA376" s="50"/>
      <c r="AB376" s="50"/>
      <c r="AC376" s="50"/>
    </row>
    <row r="377" spans="3:32" x14ac:dyDescent="0.3">
      <c r="C377" s="48" t="s">
        <v>194</v>
      </c>
      <c r="D377" s="51">
        <f>D372+1</f>
        <v>71</v>
      </c>
      <c r="E377" s="51"/>
      <c r="J377" s="332"/>
      <c r="S377" s="48" t="s">
        <v>194</v>
      </c>
      <c r="T377" s="51">
        <f>T372+1</f>
        <v>71</v>
      </c>
      <c r="U377" s="51"/>
      <c r="Z377" s="332"/>
    </row>
    <row r="378" spans="3:32" x14ac:dyDescent="0.3">
      <c r="D378" s="326" t="s">
        <v>456</v>
      </c>
      <c r="E378" s="669"/>
      <c r="F378" s="670"/>
      <c r="H378" s="48" t="s">
        <v>455</v>
      </c>
      <c r="J378" s="392"/>
      <c r="K378" s="52"/>
      <c r="L378" s="52"/>
      <c r="M378" s="52"/>
      <c r="N378" s="118">
        <f>IF(E378="",0,1)</f>
        <v>0</v>
      </c>
      <c r="O378" s="131">
        <f>IF(E378="",0,J378)</f>
        <v>0</v>
      </c>
      <c r="P378" s="131"/>
      <c r="Q378" s="160"/>
      <c r="T378" s="326" t="s">
        <v>456</v>
      </c>
      <c r="U378" s="667"/>
      <c r="V378" s="668"/>
      <c r="X378" s="48" t="s">
        <v>455</v>
      </c>
      <c r="Z378" s="327"/>
      <c r="AA378" s="52"/>
      <c r="AB378" s="52"/>
      <c r="AC378" s="52"/>
      <c r="AD378" s="118">
        <f>IF(U378="",0,1)</f>
        <v>0</v>
      </c>
      <c r="AE378" s="131">
        <f>IF(U378="",0,Z378)</f>
        <v>0</v>
      </c>
      <c r="AF378" s="131"/>
    </row>
    <row r="379" spans="3:32" x14ac:dyDescent="0.3">
      <c r="D379" s="326" t="s">
        <v>457</v>
      </c>
      <c r="E379" s="324"/>
      <c r="F379" s="391"/>
      <c r="I379" s="325"/>
      <c r="J379" s="330"/>
      <c r="K379" s="52"/>
      <c r="L379" s="52"/>
      <c r="M379" s="52"/>
      <c r="O379" s="131"/>
      <c r="P379" s="131"/>
      <c r="Q379" s="160"/>
      <c r="T379" s="326" t="s">
        <v>457</v>
      </c>
      <c r="U379" s="386"/>
      <c r="V379" s="391"/>
      <c r="Y379" s="325"/>
      <c r="Z379" s="330"/>
      <c r="AA379" s="52"/>
      <c r="AB379" s="52"/>
      <c r="AC379" s="52"/>
      <c r="AE379" s="131"/>
      <c r="AF379" s="131"/>
    </row>
    <row r="380" spans="3:32" x14ac:dyDescent="0.3">
      <c r="D380" s="326" t="s">
        <v>458</v>
      </c>
      <c r="E380" s="324"/>
      <c r="F380" s="391"/>
      <c r="I380" s="325"/>
      <c r="J380" s="330"/>
      <c r="K380" s="52"/>
      <c r="L380" s="52"/>
      <c r="M380" s="52"/>
      <c r="O380" s="131"/>
      <c r="P380" s="131"/>
      <c r="Q380" s="160"/>
      <c r="T380" s="326" t="s">
        <v>458</v>
      </c>
      <c r="U380" s="386"/>
      <c r="V380" s="391"/>
      <c r="Y380" s="325"/>
      <c r="Z380" s="330"/>
      <c r="AA380" s="52"/>
      <c r="AB380" s="52"/>
      <c r="AC380" s="52"/>
      <c r="AE380" s="131"/>
      <c r="AF380" s="131"/>
    </row>
    <row r="381" spans="3:32" ht="17.25" thickBot="1" x14ac:dyDescent="0.35">
      <c r="C381" s="50"/>
      <c r="D381" s="50"/>
      <c r="E381" s="50"/>
      <c r="F381" s="50"/>
      <c r="G381" s="50"/>
      <c r="H381" s="50"/>
      <c r="I381" s="50"/>
      <c r="J381" s="331"/>
      <c r="K381" s="50"/>
      <c r="L381" s="50"/>
      <c r="M381" s="50"/>
      <c r="S381" s="50"/>
      <c r="T381" s="50"/>
      <c r="U381" s="50"/>
      <c r="V381" s="50"/>
      <c r="W381" s="50"/>
      <c r="X381" s="50"/>
      <c r="Y381" s="50"/>
      <c r="Z381" s="331"/>
      <c r="AA381" s="50"/>
      <c r="AB381" s="50"/>
      <c r="AC381" s="50"/>
    </row>
    <row r="382" spans="3:32" x14ac:dyDescent="0.3">
      <c r="C382" s="48" t="s">
        <v>194</v>
      </c>
      <c r="D382" s="51">
        <f>D377+1</f>
        <v>72</v>
      </c>
      <c r="E382" s="51"/>
      <c r="J382" s="332"/>
      <c r="S382" s="48" t="s">
        <v>194</v>
      </c>
      <c r="T382" s="51">
        <f>T377+1</f>
        <v>72</v>
      </c>
      <c r="U382" s="51"/>
      <c r="Z382" s="332"/>
    </row>
    <row r="383" spans="3:32" x14ac:dyDescent="0.3">
      <c r="D383" s="326" t="s">
        <v>456</v>
      </c>
      <c r="E383" s="669"/>
      <c r="F383" s="670"/>
      <c r="H383" s="48" t="s">
        <v>455</v>
      </c>
      <c r="J383" s="392"/>
      <c r="K383" s="52"/>
      <c r="L383" s="52"/>
      <c r="M383" s="52"/>
      <c r="N383" s="118">
        <f>IF(E383="",0,1)</f>
        <v>0</v>
      </c>
      <c r="O383" s="131">
        <f>IF(E383="",0,J383)</f>
        <v>0</v>
      </c>
      <c r="P383" s="131"/>
      <c r="Q383" s="160"/>
      <c r="T383" s="326" t="s">
        <v>456</v>
      </c>
      <c r="U383" s="667"/>
      <c r="V383" s="668"/>
      <c r="X383" s="48" t="s">
        <v>455</v>
      </c>
      <c r="Z383" s="327"/>
      <c r="AA383" s="52"/>
      <c r="AB383" s="52"/>
      <c r="AC383" s="52"/>
      <c r="AD383" s="118">
        <f>IF(U383="",0,1)</f>
        <v>0</v>
      </c>
      <c r="AE383" s="131">
        <f>IF(U383="",0,Z383)</f>
        <v>0</v>
      </c>
      <c r="AF383" s="131"/>
    </row>
    <row r="384" spans="3:32" x14ac:dyDescent="0.3">
      <c r="D384" s="326" t="s">
        <v>457</v>
      </c>
      <c r="E384" s="324"/>
      <c r="F384" s="391"/>
      <c r="I384" s="325"/>
      <c r="J384" s="330"/>
      <c r="K384" s="52"/>
      <c r="L384" s="52"/>
      <c r="M384" s="52"/>
      <c r="O384" s="131"/>
      <c r="P384" s="131"/>
      <c r="Q384" s="160"/>
      <c r="T384" s="326" t="s">
        <v>457</v>
      </c>
      <c r="U384" s="386"/>
      <c r="V384" s="391"/>
      <c r="Y384" s="325"/>
      <c r="Z384" s="330"/>
      <c r="AA384" s="52"/>
      <c r="AB384" s="52"/>
      <c r="AC384" s="52"/>
      <c r="AE384" s="131"/>
      <c r="AF384" s="131"/>
    </row>
    <row r="385" spans="3:32" x14ac:dyDescent="0.3">
      <c r="D385" s="326" t="s">
        <v>458</v>
      </c>
      <c r="E385" s="324"/>
      <c r="F385" s="391"/>
      <c r="I385" s="325"/>
      <c r="J385" s="330"/>
      <c r="K385" s="52"/>
      <c r="L385" s="52"/>
      <c r="M385" s="52"/>
      <c r="O385" s="131"/>
      <c r="P385" s="131"/>
      <c r="Q385" s="160"/>
      <c r="T385" s="326" t="s">
        <v>458</v>
      </c>
      <c r="U385" s="386"/>
      <c r="V385" s="391"/>
      <c r="Y385" s="325"/>
      <c r="Z385" s="330"/>
      <c r="AA385" s="52"/>
      <c r="AB385" s="52"/>
      <c r="AC385" s="52"/>
      <c r="AE385" s="131"/>
      <c r="AF385" s="131"/>
    </row>
    <row r="386" spans="3:32" ht="17.25" thickBot="1" x14ac:dyDescent="0.35">
      <c r="C386" s="50"/>
      <c r="D386" s="50"/>
      <c r="E386" s="50"/>
      <c r="F386" s="50"/>
      <c r="G386" s="50"/>
      <c r="H386" s="50"/>
      <c r="I386" s="50"/>
      <c r="J386" s="331"/>
      <c r="K386" s="50"/>
      <c r="L386" s="50"/>
      <c r="M386" s="50"/>
      <c r="S386" s="50"/>
      <c r="T386" s="50"/>
      <c r="U386" s="50"/>
      <c r="V386" s="50"/>
      <c r="W386" s="50"/>
      <c r="X386" s="50"/>
      <c r="Y386" s="50"/>
      <c r="Z386" s="331"/>
      <c r="AA386" s="50"/>
      <c r="AB386" s="50"/>
      <c r="AC386" s="50"/>
    </row>
    <row r="387" spans="3:32" x14ac:dyDescent="0.3">
      <c r="C387" s="48" t="s">
        <v>194</v>
      </c>
      <c r="D387" s="51">
        <f>D382+1</f>
        <v>73</v>
      </c>
      <c r="E387" s="51"/>
      <c r="J387" s="332"/>
      <c r="S387" s="48" t="s">
        <v>194</v>
      </c>
      <c r="T387" s="51">
        <f>T382+1</f>
        <v>73</v>
      </c>
      <c r="U387" s="51"/>
      <c r="Z387" s="332"/>
    </row>
    <row r="388" spans="3:32" x14ac:dyDescent="0.3">
      <c r="D388" s="326" t="s">
        <v>456</v>
      </c>
      <c r="E388" s="669"/>
      <c r="F388" s="670"/>
      <c r="H388" s="48" t="s">
        <v>455</v>
      </c>
      <c r="J388" s="392"/>
      <c r="K388" s="52"/>
      <c r="L388" s="52"/>
      <c r="M388" s="52"/>
      <c r="N388" s="118">
        <f>IF(E388="",0,1)</f>
        <v>0</v>
      </c>
      <c r="O388" s="131">
        <f>IF(E388="",0,J388)</f>
        <v>0</v>
      </c>
      <c r="P388" s="131"/>
      <c r="Q388" s="160"/>
      <c r="T388" s="326" t="s">
        <v>456</v>
      </c>
      <c r="U388" s="667"/>
      <c r="V388" s="668"/>
      <c r="X388" s="48" t="s">
        <v>455</v>
      </c>
      <c r="Z388" s="327"/>
      <c r="AA388" s="52"/>
      <c r="AB388" s="52"/>
      <c r="AC388" s="52"/>
      <c r="AD388" s="118">
        <f>IF(U388="",0,1)</f>
        <v>0</v>
      </c>
      <c r="AE388" s="131">
        <f>IF(U388="",0,Z388)</f>
        <v>0</v>
      </c>
      <c r="AF388" s="131"/>
    </row>
    <row r="389" spans="3:32" x14ac:dyDescent="0.3">
      <c r="D389" s="326" t="s">
        <v>457</v>
      </c>
      <c r="E389" s="324"/>
      <c r="F389" s="391"/>
      <c r="I389" s="325"/>
      <c r="J389" s="330"/>
      <c r="K389" s="52"/>
      <c r="L389" s="52"/>
      <c r="M389" s="52"/>
      <c r="O389" s="131"/>
      <c r="P389" s="131"/>
      <c r="Q389" s="160"/>
      <c r="T389" s="326" t="s">
        <v>457</v>
      </c>
      <c r="U389" s="386"/>
      <c r="V389" s="391"/>
      <c r="Y389" s="325"/>
      <c r="Z389" s="330"/>
      <c r="AA389" s="52"/>
      <c r="AB389" s="52"/>
      <c r="AC389" s="52"/>
      <c r="AE389" s="131"/>
      <c r="AF389" s="131"/>
    </row>
    <row r="390" spans="3:32" x14ac:dyDescent="0.3">
      <c r="D390" s="326" t="s">
        <v>458</v>
      </c>
      <c r="E390" s="324"/>
      <c r="F390" s="391"/>
      <c r="I390" s="325"/>
      <c r="J390" s="330"/>
      <c r="K390" s="52"/>
      <c r="L390" s="52"/>
      <c r="M390" s="52"/>
      <c r="O390" s="131"/>
      <c r="P390" s="131"/>
      <c r="Q390" s="160"/>
      <c r="T390" s="326" t="s">
        <v>458</v>
      </c>
      <c r="U390" s="386"/>
      <c r="V390" s="391"/>
      <c r="Y390" s="325"/>
      <c r="Z390" s="330"/>
      <c r="AA390" s="52"/>
      <c r="AB390" s="52"/>
      <c r="AC390" s="52"/>
      <c r="AE390" s="131"/>
      <c r="AF390" s="131"/>
    </row>
    <row r="391" spans="3:32" ht="17.25" thickBot="1" x14ac:dyDescent="0.35">
      <c r="C391" s="50"/>
      <c r="D391" s="50"/>
      <c r="E391" s="50"/>
      <c r="F391" s="50"/>
      <c r="G391" s="50"/>
      <c r="H391" s="50"/>
      <c r="I391" s="50"/>
      <c r="J391" s="331"/>
      <c r="K391" s="50"/>
      <c r="L391" s="50"/>
      <c r="M391" s="50"/>
      <c r="S391" s="50"/>
      <c r="T391" s="50"/>
      <c r="U391" s="50"/>
      <c r="V391" s="50"/>
      <c r="W391" s="50"/>
      <c r="X391" s="50"/>
      <c r="Y391" s="50"/>
      <c r="Z391" s="331"/>
      <c r="AA391" s="50"/>
      <c r="AB391" s="50"/>
      <c r="AC391" s="50"/>
    </row>
    <row r="392" spans="3:32" x14ac:dyDescent="0.3">
      <c r="C392" s="48" t="s">
        <v>194</v>
      </c>
      <c r="D392" s="51">
        <f>D387+1</f>
        <v>74</v>
      </c>
      <c r="E392" s="51"/>
      <c r="J392" s="332"/>
      <c r="S392" s="48" t="s">
        <v>194</v>
      </c>
      <c r="T392" s="51">
        <f>T387+1</f>
        <v>74</v>
      </c>
      <c r="U392" s="51"/>
      <c r="Z392" s="332"/>
    </row>
    <row r="393" spans="3:32" x14ac:dyDescent="0.3">
      <c r="D393" s="326" t="s">
        <v>456</v>
      </c>
      <c r="E393" s="669"/>
      <c r="F393" s="670"/>
      <c r="H393" s="48" t="s">
        <v>455</v>
      </c>
      <c r="J393" s="392"/>
      <c r="K393" s="52"/>
      <c r="L393" s="52"/>
      <c r="M393" s="52"/>
      <c r="N393" s="118">
        <f>IF(E393="",0,1)</f>
        <v>0</v>
      </c>
      <c r="O393" s="131">
        <f>IF(E393="",0,J393)</f>
        <v>0</v>
      </c>
      <c r="P393" s="131"/>
      <c r="Q393" s="160"/>
      <c r="T393" s="326" t="s">
        <v>456</v>
      </c>
      <c r="U393" s="667"/>
      <c r="V393" s="668"/>
      <c r="X393" s="48" t="s">
        <v>455</v>
      </c>
      <c r="Z393" s="327"/>
      <c r="AA393" s="52"/>
      <c r="AB393" s="52"/>
      <c r="AC393" s="52"/>
      <c r="AD393" s="118">
        <f>IF(U393="",0,1)</f>
        <v>0</v>
      </c>
      <c r="AE393" s="131">
        <f>IF(U393="",0,Z393)</f>
        <v>0</v>
      </c>
      <c r="AF393" s="131"/>
    </row>
    <row r="394" spans="3:32" x14ac:dyDescent="0.3">
      <c r="D394" s="326" t="s">
        <v>457</v>
      </c>
      <c r="E394" s="324"/>
      <c r="F394" s="391"/>
      <c r="I394" s="325"/>
      <c r="J394" s="330"/>
      <c r="K394" s="52"/>
      <c r="L394" s="52"/>
      <c r="M394" s="52"/>
      <c r="O394" s="131"/>
      <c r="P394" s="131"/>
      <c r="Q394" s="160"/>
      <c r="T394" s="326" t="s">
        <v>457</v>
      </c>
      <c r="U394" s="386"/>
      <c r="V394" s="391"/>
      <c r="Y394" s="325"/>
      <c r="Z394" s="330"/>
      <c r="AA394" s="52"/>
      <c r="AB394" s="52"/>
      <c r="AC394" s="52"/>
      <c r="AE394" s="131"/>
      <c r="AF394" s="131"/>
    </row>
    <row r="395" spans="3:32" x14ac:dyDescent="0.3">
      <c r="D395" s="326" t="s">
        <v>458</v>
      </c>
      <c r="E395" s="324"/>
      <c r="F395" s="391"/>
      <c r="I395" s="325"/>
      <c r="J395" s="330"/>
      <c r="K395" s="52"/>
      <c r="L395" s="52"/>
      <c r="M395" s="52"/>
      <c r="O395" s="131"/>
      <c r="P395" s="131"/>
      <c r="Q395" s="160"/>
      <c r="T395" s="326" t="s">
        <v>458</v>
      </c>
      <c r="U395" s="386"/>
      <c r="V395" s="391"/>
      <c r="Y395" s="325"/>
      <c r="Z395" s="330"/>
      <c r="AA395" s="52"/>
      <c r="AB395" s="52"/>
      <c r="AC395" s="52"/>
      <c r="AE395" s="131"/>
      <c r="AF395" s="131"/>
    </row>
    <row r="396" spans="3:32" ht="17.25" thickBot="1" x14ac:dyDescent="0.35">
      <c r="C396" s="50"/>
      <c r="D396" s="50"/>
      <c r="E396" s="50"/>
      <c r="F396" s="50"/>
      <c r="G396" s="50"/>
      <c r="H396" s="50"/>
      <c r="I396" s="50"/>
      <c r="J396" s="331"/>
      <c r="K396" s="50"/>
      <c r="L396" s="50"/>
      <c r="M396" s="50"/>
      <c r="S396" s="50"/>
      <c r="T396" s="50"/>
      <c r="U396" s="50"/>
      <c r="V396" s="50"/>
      <c r="W396" s="50"/>
      <c r="X396" s="50"/>
      <c r="Y396" s="50"/>
      <c r="Z396" s="331"/>
      <c r="AA396" s="50"/>
      <c r="AB396" s="50"/>
      <c r="AC396" s="50"/>
    </row>
    <row r="397" spans="3:32" x14ac:dyDescent="0.3">
      <c r="C397" s="48" t="s">
        <v>194</v>
      </c>
      <c r="D397" s="51">
        <f>D392+1</f>
        <v>75</v>
      </c>
      <c r="E397" s="51"/>
      <c r="J397" s="332"/>
      <c r="S397" s="48" t="s">
        <v>194</v>
      </c>
      <c r="T397" s="51">
        <f>T392+1</f>
        <v>75</v>
      </c>
      <c r="U397" s="51"/>
      <c r="Z397" s="332"/>
    </row>
    <row r="398" spans="3:32" x14ac:dyDescent="0.3">
      <c r="D398" s="326" t="s">
        <v>456</v>
      </c>
      <c r="E398" s="669"/>
      <c r="F398" s="670"/>
      <c r="H398" s="48" t="s">
        <v>455</v>
      </c>
      <c r="J398" s="392"/>
      <c r="K398" s="52"/>
      <c r="L398" s="52"/>
      <c r="M398" s="52"/>
      <c r="N398" s="118">
        <f>IF(E398="",0,1)</f>
        <v>0</v>
      </c>
      <c r="O398" s="131">
        <f>IF(E398="",0,J398)</f>
        <v>0</v>
      </c>
      <c r="P398" s="131"/>
      <c r="Q398" s="160"/>
      <c r="T398" s="326" t="s">
        <v>456</v>
      </c>
      <c r="U398" s="667"/>
      <c r="V398" s="668"/>
      <c r="X398" s="48" t="s">
        <v>455</v>
      </c>
      <c r="Z398" s="327"/>
      <c r="AA398" s="52"/>
      <c r="AB398" s="52"/>
      <c r="AC398" s="52"/>
      <c r="AD398" s="118">
        <f>IF(U398="",0,1)</f>
        <v>0</v>
      </c>
      <c r="AE398" s="131">
        <f>IF(U398="",0,Z398)</f>
        <v>0</v>
      </c>
      <c r="AF398" s="131"/>
    </row>
    <row r="399" spans="3:32" x14ac:dyDescent="0.3">
      <c r="D399" s="326" t="s">
        <v>457</v>
      </c>
      <c r="E399" s="324"/>
      <c r="F399" s="391"/>
      <c r="I399" s="325"/>
      <c r="J399" s="330"/>
      <c r="K399" s="52"/>
      <c r="L399" s="52"/>
      <c r="M399" s="52"/>
      <c r="O399" s="131"/>
      <c r="P399" s="131"/>
      <c r="Q399" s="160"/>
      <c r="T399" s="326" t="s">
        <v>457</v>
      </c>
      <c r="U399" s="386"/>
      <c r="V399" s="391"/>
      <c r="Y399" s="325"/>
      <c r="Z399" s="330"/>
      <c r="AA399" s="52"/>
      <c r="AB399" s="52"/>
      <c r="AC399" s="52"/>
      <c r="AE399" s="131"/>
      <c r="AF399" s="131"/>
    </row>
    <row r="400" spans="3:32" x14ac:dyDescent="0.3">
      <c r="D400" s="326" t="s">
        <v>458</v>
      </c>
      <c r="E400" s="324"/>
      <c r="F400" s="391"/>
      <c r="I400" s="325"/>
      <c r="J400" s="330"/>
      <c r="K400" s="52"/>
      <c r="L400" s="52"/>
      <c r="M400" s="52"/>
      <c r="O400" s="131"/>
      <c r="P400" s="131"/>
      <c r="Q400" s="160"/>
      <c r="T400" s="326" t="s">
        <v>458</v>
      </c>
      <c r="U400" s="386"/>
      <c r="V400" s="391"/>
      <c r="Y400" s="325"/>
      <c r="Z400" s="330"/>
      <c r="AA400" s="52"/>
      <c r="AB400" s="52"/>
      <c r="AC400" s="52"/>
      <c r="AE400" s="131"/>
      <c r="AF400" s="131"/>
    </row>
    <row r="401" spans="3:32" ht="17.25" thickBot="1" x14ac:dyDescent="0.35">
      <c r="C401" s="50"/>
      <c r="D401" s="50"/>
      <c r="E401" s="50"/>
      <c r="F401" s="50"/>
      <c r="G401" s="50"/>
      <c r="H401" s="50"/>
      <c r="I401" s="50"/>
      <c r="J401" s="331"/>
      <c r="K401" s="50"/>
      <c r="L401" s="50"/>
      <c r="M401" s="50"/>
      <c r="S401" s="50"/>
      <c r="T401" s="50"/>
      <c r="U401" s="50"/>
      <c r="V401" s="50"/>
      <c r="W401" s="50"/>
      <c r="X401" s="50"/>
      <c r="Y401" s="50"/>
      <c r="Z401" s="331"/>
      <c r="AA401" s="50"/>
      <c r="AB401" s="50"/>
      <c r="AC401" s="50"/>
    </row>
    <row r="402" spans="3:32" x14ac:dyDescent="0.3">
      <c r="C402" s="48" t="s">
        <v>194</v>
      </c>
      <c r="D402" s="51">
        <f>D397+1</f>
        <v>76</v>
      </c>
      <c r="E402" s="51"/>
      <c r="J402" s="332"/>
      <c r="S402" s="48" t="s">
        <v>194</v>
      </c>
      <c r="T402" s="51">
        <f>T397+1</f>
        <v>76</v>
      </c>
      <c r="U402" s="51"/>
      <c r="Z402" s="332"/>
    </row>
    <row r="403" spans="3:32" x14ac:dyDescent="0.3">
      <c r="D403" s="326" t="s">
        <v>456</v>
      </c>
      <c r="E403" s="669"/>
      <c r="F403" s="670"/>
      <c r="H403" s="48" t="s">
        <v>455</v>
      </c>
      <c r="J403" s="392"/>
      <c r="K403" s="52"/>
      <c r="L403" s="52"/>
      <c r="M403" s="52"/>
      <c r="N403" s="118">
        <f>IF(E403="",0,1)</f>
        <v>0</v>
      </c>
      <c r="O403" s="131">
        <f>IF(E403="",0,J403)</f>
        <v>0</v>
      </c>
      <c r="P403" s="131"/>
      <c r="Q403" s="160"/>
      <c r="T403" s="326" t="s">
        <v>456</v>
      </c>
      <c r="U403" s="667"/>
      <c r="V403" s="668"/>
      <c r="X403" s="48" t="s">
        <v>455</v>
      </c>
      <c r="Z403" s="327"/>
      <c r="AA403" s="52"/>
      <c r="AB403" s="52"/>
      <c r="AC403" s="52"/>
      <c r="AD403" s="118">
        <f>IF(U403="",0,1)</f>
        <v>0</v>
      </c>
      <c r="AE403" s="131">
        <f>IF(U403="",0,Z403)</f>
        <v>0</v>
      </c>
      <c r="AF403" s="131"/>
    </row>
    <row r="404" spans="3:32" x14ac:dyDescent="0.3">
      <c r="D404" s="326" t="s">
        <v>457</v>
      </c>
      <c r="E404" s="324"/>
      <c r="F404" s="391"/>
      <c r="I404" s="325"/>
      <c r="J404" s="330"/>
      <c r="K404" s="52"/>
      <c r="L404" s="52"/>
      <c r="M404" s="52"/>
      <c r="O404" s="131"/>
      <c r="P404" s="131"/>
      <c r="Q404" s="160"/>
      <c r="T404" s="326" t="s">
        <v>457</v>
      </c>
      <c r="U404" s="386"/>
      <c r="V404" s="391"/>
      <c r="Y404" s="325"/>
      <c r="Z404" s="330"/>
      <c r="AA404" s="52"/>
      <c r="AB404" s="52"/>
      <c r="AC404" s="52"/>
      <c r="AE404" s="131"/>
      <c r="AF404" s="131"/>
    </row>
    <row r="405" spans="3:32" x14ac:dyDescent="0.3">
      <c r="D405" s="326" t="s">
        <v>458</v>
      </c>
      <c r="E405" s="324"/>
      <c r="F405" s="391"/>
      <c r="I405" s="325"/>
      <c r="J405" s="330"/>
      <c r="K405" s="52"/>
      <c r="L405" s="52"/>
      <c r="M405" s="52"/>
      <c r="O405" s="131"/>
      <c r="P405" s="131"/>
      <c r="Q405" s="160"/>
      <c r="T405" s="326" t="s">
        <v>458</v>
      </c>
      <c r="U405" s="386"/>
      <c r="V405" s="391"/>
      <c r="Y405" s="325"/>
      <c r="Z405" s="330"/>
      <c r="AA405" s="52"/>
      <c r="AB405" s="52"/>
      <c r="AC405" s="52"/>
      <c r="AE405" s="131"/>
      <c r="AF405" s="131"/>
    </row>
    <row r="406" spans="3:32" ht="17.25" thickBot="1" x14ac:dyDescent="0.35">
      <c r="C406" s="50"/>
      <c r="D406" s="50"/>
      <c r="E406" s="50"/>
      <c r="F406" s="50"/>
      <c r="G406" s="50"/>
      <c r="H406" s="50"/>
      <c r="I406" s="50"/>
      <c r="J406" s="331"/>
      <c r="K406" s="50"/>
      <c r="L406" s="50"/>
      <c r="M406" s="50"/>
      <c r="S406" s="50"/>
      <c r="T406" s="50"/>
      <c r="U406" s="50"/>
      <c r="V406" s="50"/>
      <c r="W406" s="50"/>
      <c r="X406" s="50"/>
      <c r="Y406" s="50"/>
      <c r="Z406" s="331"/>
      <c r="AA406" s="50"/>
      <c r="AB406" s="50"/>
      <c r="AC406" s="50"/>
    </row>
    <row r="407" spans="3:32" x14ac:dyDescent="0.3">
      <c r="C407" s="48" t="s">
        <v>194</v>
      </c>
      <c r="D407" s="51">
        <f>D402+1</f>
        <v>77</v>
      </c>
      <c r="E407" s="51"/>
      <c r="J407" s="332"/>
      <c r="S407" s="48" t="s">
        <v>194</v>
      </c>
      <c r="T407" s="51">
        <f>T402+1</f>
        <v>77</v>
      </c>
      <c r="U407" s="51"/>
      <c r="Z407" s="332"/>
    </row>
    <row r="408" spans="3:32" x14ac:dyDescent="0.3">
      <c r="D408" s="326" t="s">
        <v>456</v>
      </c>
      <c r="E408" s="669"/>
      <c r="F408" s="670"/>
      <c r="H408" s="48" t="s">
        <v>455</v>
      </c>
      <c r="J408" s="392"/>
      <c r="K408" s="52"/>
      <c r="L408" s="52"/>
      <c r="M408" s="52"/>
      <c r="N408" s="118">
        <f>IF(E408="",0,1)</f>
        <v>0</v>
      </c>
      <c r="O408" s="131">
        <f>IF(E408="",0,J408)</f>
        <v>0</v>
      </c>
      <c r="P408" s="131"/>
      <c r="Q408" s="160"/>
      <c r="T408" s="326" t="s">
        <v>456</v>
      </c>
      <c r="U408" s="667"/>
      <c r="V408" s="668"/>
      <c r="X408" s="48" t="s">
        <v>455</v>
      </c>
      <c r="Z408" s="327"/>
      <c r="AA408" s="52"/>
      <c r="AB408" s="52"/>
      <c r="AC408" s="52"/>
      <c r="AD408" s="118">
        <f>IF(U408="",0,1)</f>
        <v>0</v>
      </c>
      <c r="AE408" s="131">
        <f>IF(U408="",0,Z408)</f>
        <v>0</v>
      </c>
      <c r="AF408" s="131"/>
    </row>
    <row r="409" spans="3:32" x14ac:dyDescent="0.3">
      <c r="D409" s="326" t="s">
        <v>457</v>
      </c>
      <c r="E409" s="324"/>
      <c r="F409" s="391"/>
      <c r="I409" s="325"/>
      <c r="J409" s="330"/>
      <c r="K409" s="52"/>
      <c r="L409" s="52"/>
      <c r="M409" s="52"/>
      <c r="O409" s="131"/>
      <c r="P409" s="131"/>
      <c r="Q409" s="160"/>
      <c r="T409" s="326" t="s">
        <v>457</v>
      </c>
      <c r="U409" s="386"/>
      <c r="V409" s="391"/>
      <c r="Y409" s="325"/>
      <c r="Z409" s="330"/>
      <c r="AA409" s="52"/>
      <c r="AB409" s="52"/>
      <c r="AC409" s="52"/>
      <c r="AE409" s="131"/>
      <c r="AF409" s="131"/>
    </row>
    <row r="410" spans="3:32" x14ac:dyDescent="0.3">
      <c r="D410" s="326" t="s">
        <v>458</v>
      </c>
      <c r="E410" s="324"/>
      <c r="F410" s="391"/>
      <c r="I410" s="325"/>
      <c r="J410" s="330"/>
      <c r="K410" s="52"/>
      <c r="L410" s="52"/>
      <c r="M410" s="52"/>
      <c r="O410" s="131"/>
      <c r="P410" s="131"/>
      <c r="Q410" s="160"/>
      <c r="T410" s="326" t="s">
        <v>458</v>
      </c>
      <c r="U410" s="386"/>
      <c r="V410" s="391"/>
      <c r="Y410" s="325"/>
      <c r="Z410" s="330"/>
      <c r="AA410" s="52"/>
      <c r="AB410" s="52"/>
      <c r="AC410" s="52"/>
      <c r="AE410" s="131"/>
      <c r="AF410" s="131"/>
    </row>
    <row r="411" spans="3:32" ht="17.25" thickBot="1" x14ac:dyDescent="0.35">
      <c r="C411" s="50"/>
      <c r="D411" s="50"/>
      <c r="E411" s="50"/>
      <c r="F411" s="50"/>
      <c r="G411" s="50"/>
      <c r="H411" s="50"/>
      <c r="I411" s="50"/>
      <c r="J411" s="331"/>
      <c r="K411" s="50"/>
      <c r="L411" s="50"/>
      <c r="M411" s="50"/>
      <c r="S411" s="50"/>
      <c r="T411" s="50"/>
      <c r="U411" s="50"/>
      <c r="V411" s="50"/>
      <c r="W411" s="50"/>
      <c r="X411" s="50"/>
      <c r="Y411" s="50"/>
      <c r="Z411" s="331"/>
      <c r="AA411" s="50"/>
      <c r="AB411" s="50"/>
      <c r="AC411" s="50"/>
    </row>
    <row r="412" spans="3:32" x14ac:dyDescent="0.3">
      <c r="C412" s="48" t="s">
        <v>194</v>
      </c>
      <c r="D412" s="51">
        <f>D407+1</f>
        <v>78</v>
      </c>
      <c r="E412" s="51"/>
      <c r="J412" s="332"/>
      <c r="S412" s="48" t="s">
        <v>194</v>
      </c>
      <c r="T412" s="51">
        <f>T407+1</f>
        <v>78</v>
      </c>
      <c r="U412" s="51"/>
      <c r="Z412" s="332"/>
    </row>
    <row r="413" spans="3:32" x14ac:dyDescent="0.3">
      <c r="D413" s="326" t="s">
        <v>456</v>
      </c>
      <c r="E413" s="669"/>
      <c r="F413" s="670"/>
      <c r="H413" s="48" t="s">
        <v>455</v>
      </c>
      <c r="J413" s="392"/>
      <c r="K413" s="52"/>
      <c r="L413" s="52"/>
      <c r="M413" s="52"/>
      <c r="N413" s="118">
        <f>IF(E413="",0,1)</f>
        <v>0</v>
      </c>
      <c r="O413" s="131">
        <f>IF(E413="",0,J413)</f>
        <v>0</v>
      </c>
      <c r="P413" s="131"/>
      <c r="Q413" s="160"/>
      <c r="T413" s="326" t="s">
        <v>456</v>
      </c>
      <c r="U413" s="667"/>
      <c r="V413" s="668"/>
      <c r="X413" s="48" t="s">
        <v>455</v>
      </c>
      <c r="Z413" s="327"/>
      <c r="AA413" s="52"/>
      <c r="AB413" s="52"/>
      <c r="AC413" s="52"/>
      <c r="AD413" s="118">
        <f>IF(U413="",0,1)</f>
        <v>0</v>
      </c>
      <c r="AE413" s="131">
        <f>IF(U413="",0,Z413)</f>
        <v>0</v>
      </c>
      <c r="AF413" s="131"/>
    </row>
    <row r="414" spans="3:32" x14ac:dyDescent="0.3">
      <c r="D414" s="326" t="s">
        <v>457</v>
      </c>
      <c r="E414" s="324"/>
      <c r="F414" s="391"/>
      <c r="I414" s="325"/>
      <c r="J414" s="330"/>
      <c r="K414" s="52"/>
      <c r="L414" s="52"/>
      <c r="M414" s="52"/>
      <c r="O414" s="131"/>
      <c r="P414" s="131"/>
      <c r="Q414" s="160"/>
      <c r="T414" s="326" t="s">
        <v>457</v>
      </c>
      <c r="U414" s="386"/>
      <c r="V414" s="391"/>
      <c r="Y414" s="325"/>
      <c r="Z414" s="330"/>
      <c r="AA414" s="52"/>
      <c r="AB414" s="52"/>
      <c r="AC414" s="52"/>
      <c r="AE414" s="131"/>
      <c r="AF414" s="131"/>
    </row>
    <row r="415" spans="3:32" x14ac:dyDescent="0.3">
      <c r="D415" s="326" t="s">
        <v>458</v>
      </c>
      <c r="E415" s="324"/>
      <c r="F415" s="391"/>
      <c r="I415" s="325"/>
      <c r="J415" s="330"/>
      <c r="K415" s="52"/>
      <c r="L415" s="52"/>
      <c r="M415" s="52"/>
      <c r="O415" s="131"/>
      <c r="P415" s="131"/>
      <c r="Q415" s="160"/>
      <c r="T415" s="326" t="s">
        <v>458</v>
      </c>
      <c r="U415" s="386"/>
      <c r="V415" s="391"/>
      <c r="Y415" s="325"/>
      <c r="Z415" s="330"/>
      <c r="AA415" s="52"/>
      <c r="AB415" s="52"/>
      <c r="AC415" s="52"/>
      <c r="AE415" s="131"/>
      <c r="AF415" s="131"/>
    </row>
    <row r="416" spans="3:32" ht="17.25" thickBot="1" x14ac:dyDescent="0.35">
      <c r="C416" s="50"/>
      <c r="D416" s="50"/>
      <c r="E416" s="50"/>
      <c r="F416" s="50"/>
      <c r="G416" s="50"/>
      <c r="H416" s="50"/>
      <c r="I416" s="50"/>
      <c r="J416" s="331"/>
      <c r="K416" s="50"/>
      <c r="L416" s="50"/>
      <c r="M416" s="50"/>
      <c r="S416" s="50"/>
      <c r="T416" s="50"/>
      <c r="U416" s="50"/>
      <c r="V416" s="50"/>
      <c r="W416" s="50"/>
      <c r="X416" s="50"/>
      <c r="Y416" s="50"/>
      <c r="Z416" s="331"/>
      <c r="AA416" s="50"/>
      <c r="AB416" s="50"/>
      <c r="AC416" s="50"/>
    </row>
    <row r="417" spans="3:32" x14ac:dyDescent="0.3">
      <c r="C417" s="48" t="s">
        <v>194</v>
      </c>
      <c r="D417" s="51">
        <f>D412+1</f>
        <v>79</v>
      </c>
      <c r="E417" s="51"/>
      <c r="J417" s="332"/>
      <c r="S417" s="48" t="s">
        <v>194</v>
      </c>
      <c r="T417" s="51">
        <f>T412+1</f>
        <v>79</v>
      </c>
      <c r="U417" s="51"/>
      <c r="Z417" s="332"/>
    </row>
    <row r="418" spans="3:32" x14ac:dyDescent="0.3">
      <c r="D418" s="326" t="s">
        <v>456</v>
      </c>
      <c r="E418" s="669"/>
      <c r="F418" s="670"/>
      <c r="H418" s="48" t="s">
        <v>455</v>
      </c>
      <c r="J418" s="392"/>
      <c r="K418" s="52"/>
      <c r="L418" s="52"/>
      <c r="M418" s="52"/>
      <c r="N418" s="118">
        <f>IF(E418="",0,1)</f>
        <v>0</v>
      </c>
      <c r="O418" s="131">
        <f>IF(E418="",0,J418)</f>
        <v>0</v>
      </c>
      <c r="P418" s="131"/>
      <c r="Q418" s="160"/>
      <c r="T418" s="326" t="s">
        <v>456</v>
      </c>
      <c r="U418" s="667"/>
      <c r="V418" s="668"/>
      <c r="X418" s="48" t="s">
        <v>455</v>
      </c>
      <c r="Z418" s="327"/>
      <c r="AA418" s="52"/>
      <c r="AB418" s="52"/>
      <c r="AC418" s="52"/>
      <c r="AD418" s="118">
        <f>IF(U418="",0,1)</f>
        <v>0</v>
      </c>
      <c r="AE418" s="131">
        <f>IF(U418="",0,Z418)</f>
        <v>0</v>
      </c>
      <c r="AF418" s="131"/>
    </row>
    <row r="419" spans="3:32" x14ac:dyDescent="0.3">
      <c r="D419" s="326" t="s">
        <v>457</v>
      </c>
      <c r="E419" s="324"/>
      <c r="F419" s="391"/>
      <c r="I419" s="325"/>
      <c r="J419" s="330"/>
      <c r="K419" s="52"/>
      <c r="L419" s="52"/>
      <c r="M419" s="52"/>
      <c r="O419" s="131"/>
      <c r="P419" s="131"/>
      <c r="Q419" s="160"/>
      <c r="T419" s="326" t="s">
        <v>457</v>
      </c>
      <c r="U419" s="386"/>
      <c r="V419" s="391"/>
      <c r="Y419" s="325"/>
      <c r="Z419" s="330"/>
      <c r="AA419" s="52"/>
      <c r="AB419" s="52"/>
      <c r="AC419" s="52"/>
      <c r="AE419" s="131"/>
      <c r="AF419" s="131"/>
    </row>
    <row r="420" spans="3:32" x14ac:dyDescent="0.3">
      <c r="D420" s="326" t="s">
        <v>458</v>
      </c>
      <c r="E420" s="324"/>
      <c r="F420" s="391"/>
      <c r="I420" s="325"/>
      <c r="J420" s="330"/>
      <c r="K420" s="52"/>
      <c r="L420" s="52"/>
      <c r="M420" s="52"/>
      <c r="O420" s="131"/>
      <c r="P420" s="131"/>
      <c r="Q420" s="160"/>
      <c r="T420" s="326" t="s">
        <v>458</v>
      </c>
      <c r="U420" s="386"/>
      <c r="V420" s="391"/>
      <c r="Y420" s="325"/>
      <c r="Z420" s="330"/>
      <c r="AA420" s="52"/>
      <c r="AB420" s="52"/>
      <c r="AC420" s="52"/>
      <c r="AE420" s="131"/>
      <c r="AF420" s="131"/>
    </row>
    <row r="421" spans="3:32" ht="17.25" thickBot="1" x14ac:dyDescent="0.35">
      <c r="C421" s="50"/>
      <c r="D421" s="50"/>
      <c r="E421" s="50"/>
      <c r="F421" s="50"/>
      <c r="G421" s="50"/>
      <c r="H421" s="50"/>
      <c r="I421" s="50"/>
      <c r="J421" s="331"/>
      <c r="K421" s="50"/>
      <c r="L421" s="50"/>
      <c r="M421" s="50"/>
      <c r="S421" s="50"/>
      <c r="T421" s="50"/>
      <c r="U421" s="50"/>
      <c r="V421" s="50"/>
      <c r="W421" s="50"/>
      <c r="X421" s="50"/>
      <c r="Y421" s="50"/>
      <c r="Z421" s="331"/>
      <c r="AA421" s="50"/>
      <c r="AB421" s="50"/>
      <c r="AC421" s="50"/>
    </row>
    <row r="422" spans="3:32" x14ac:dyDescent="0.3">
      <c r="C422" s="48" t="s">
        <v>194</v>
      </c>
      <c r="D422" s="51">
        <f>D417+1</f>
        <v>80</v>
      </c>
      <c r="E422" s="51"/>
      <c r="J422" s="332"/>
      <c r="S422" s="48" t="s">
        <v>194</v>
      </c>
      <c r="T422" s="51">
        <f>T417+1</f>
        <v>80</v>
      </c>
      <c r="U422" s="51"/>
      <c r="Z422" s="332"/>
    </row>
    <row r="423" spans="3:32" x14ac:dyDescent="0.3">
      <c r="D423" s="326" t="s">
        <v>456</v>
      </c>
      <c r="E423" s="669"/>
      <c r="F423" s="670"/>
      <c r="H423" s="48" t="s">
        <v>455</v>
      </c>
      <c r="J423" s="392"/>
      <c r="K423" s="52"/>
      <c r="L423" s="52"/>
      <c r="M423" s="52"/>
      <c r="N423" s="118">
        <f>IF(E423="",0,1)</f>
        <v>0</v>
      </c>
      <c r="O423" s="131">
        <f>IF(E423="",0,J423)</f>
        <v>0</v>
      </c>
      <c r="P423" s="131"/>
      <c r="Q423" s="160"/>
      <c r="T423" s="326" t="s">
        <v>456</v>
      </c>
      <c r="U423" s="667"/>
      <c r="V423" s="668"/>
      <c r="X423" s="48" t="s">
        <v>455</v>
      </c>
      <c r="Z423" s="327"/>
      <c r="AA423" s="52"/>
      <c r="AB423" s="52"/>
      <c r="AC423" s="52"/>
      <c r="AD423" s="118">
        <f>IF(U423="",0,1)</f>
        <v>0</v>
      </c>
      <c r="AE423" s="131">
        <f>IF(U423="",0,Z423)</f>
        <v>0</v>
      </c>
      <c r="AF423" s="131"/>
    </row>
    <row r="424" spans="3:32" x14ac:dyDescent="0.3">
      <c r="D424" s="326" t="s">
        <v>457</v>
      </c>
      <c r="E424" s="324"/>
      <c r="F424" s="391"/>
      <c r="I424" s="325"/>
      <c r="J424" s="330"/>
      <c r="K424" s="52"/>
      <c r="L424" s="52"/>
      <c r="M424" s="52"/>
      <c r="O424" s="131"/>
      <c r="P424" s="131"/>
      <c r="Q424" s="160"/>
      <c r="T424" s="326" t="s">
        <v>457</v>
      </c>
      <c r="U424" s="386"/>
      <c r="V424" s="391"/>
      <c r="Y424" s="325"/>
      <c r="Z424" s="330"/>
      <c r="AA424" s="52"/>
      <c r="AB424" s="52"/>
      <c r="AC424" s="52"/>
      <c r="AE424" s="131"/>
      <c r="AF424" s="131"/>
    </row>
    <row r="425" spans="3:32" x14ac:dyDescent="0.3">
      <c r="D425" s="326" t="s">
        <v>458</v>
      </c>
      <c r="E425" s="324"/>
      <c r="F425" s="391"/>
      <c r="I425" s="325"/>
      <c r="J425" s="330"/>
      <c r="K425" s="52"/>
      <c r="L425" s="52"/>
      <c r="M425" s="52"/>
      <c r="O425" s="131"/>
      <c r="P425" s="131"/>
      <c r="Q425" s="160"/>
      <c r="T425" s="326" t="s">
        <v>458</v>
      </c>
      <c r="U425" s="386"/>
      <c r="V425" s="391"/>
      <c r="Y425" s="325"/>
      <c r="Z425" s="330"/>
      <c r="AA425" s="52"/>
      <c r="AB425" s="52"/>
      <c r="AC425" s="52"/>
      <c r="AE425" s="131"/>
      <c r="AF425" s="131"/>
    </row>
    <row r="426" spans="3:32" ht="17.25" thickBot="1" x14ac:dyDescent="0.35">
      <c r="C426" s="50"/>
      <c r="D426" s="50"/>
      <c r="E426" s="50"/>
      <c r="F426" s="50"/>
      <c r="G426" s="50"/>
      <c r="H426" s="50"/>
      <c r="I426" s="50"/>
      <c r="J426" s="331"/>
      <c r="K426" s="50"/>
      <c r="L426" s="50"/>
      <c r="M426" s="50"/>
      <c r="S426" s="50"/>
      <c r="T426" s="50"/>
      <c r="U426" s="50"/>
      <c r="V426" s="50"/>
      <c r="W426" s="50"/>
      <c r="X426" s="50"/>
      <c r="Y426" s="50"/>
      <c r="Z426" s="331"/>
      <c r="AA426" s="50"/>
      <c r="AB426" s="50"/>
      <c r="AC426" s="50"/>
    </row>
    <row r="427" spans="3:32" x14ac:dyDescent="0.3">
      <c r="C427" s="48" t="s">
        <v>194</v>
      </c>
      <c r="D427" s="51">
        <f>D422+1</f>
        <v>81</v>
      </c>
      <c r="E427" s="51"/>
      <c r="J427" s="332"/>
      <c r="S427" s="48" t="s">
        <v>194</v>
      </c>
      <c r="T427" s="51">
        <f>T422+1</f>
        <v>81</v>
      </c>
      <c r="U427" s="51"/>
      <c r="Z427" s="332"/>
    </row>
    <row r="428" spans="3:32" x14ac:dyDescent="0.3">
      <c r="D428" s="326" t="s">
        <v>456</v>
      </c>
      <c r="E428" s="669"/>
      <c r="F428" s="670"/>
      <c r="H428" s="48" t="s">
        <v>455</v>
      </c>
      <c r="J428" s="392"/>
      <c r="K428" s="52"/>
      <c r="L428" s="52"/>
      <c r="M428" s="52"/>
      <c r="N428" s="118">
        <f>IF(E428="",0,1)</f>
        <v>0</v>
      </c>
      <c r="O428" s="131">
        <f>IF(E428="",0,J428)</f>
        <v>0</v>
      </c>
      <c r="P428" s="131"/>
      <c r="Q428" s="160"/>
      <c r="T428" s="326" t="s">
        <v>456</v>
      </c>
      <c r="U428" s="667"/>
      <c r="V428" s="668"/>
      <c r="X428" s="48" t="s">
        <v>455</v>
      </c>
      <c r="Z428" s="327"/>
      <c r="AA428" s="52"/>
      <c r="AB428" s="52"/>
      <c r="AC428" s="52"/>
      <c r="AD428" s="118">
        <f>IF(U428="",0,1)</f>
        <v>0</v>
      </c>
      <c r="AE428" s="131">
        <f>IF(U428="",0,Z428)</f>
        <v>0</v>
      </c>
      <c r="AF428" s="131"/>
    </row>
    <row r="429" spans="3:32" x14ac:dyDescent="0.3">
      <c r="D429" s="326" t="s">
        <v>457</v>
      </c>
      <c r="E429" s="324"/>
      <c r="F429" s="391"/>
      <c r="I429" s="325"/>
      <c r="J429" s="330"/>
      <c r="K429" s="52"/>
      <c r="L429" s="52"/>
      <c r="M429" s="52"/>
      <c r="O429" s="131"/>
      <c r="P429" s="131"/>
      <c r="Q429" s="160"/>
      <c r="T429" s="326" t="s">
        <v>457</v>
      </c>
      <c r="U429" s="386"/>
      <c r="V429" s="391"/>
      <c r="Y429" s="325"/>
      <c r="Z429" s="330"/>
      <c r="AA429" s="52"/>
      <c r="AB429" s="52"/>
      <c r="AC429" s="52"/>
      <c r="AE429" s="131"/>
      <c r="AF429" s="131"/>
    </row>
    <row r="430" spans="3:32" x14ac:dyDescent="0.3">
      <c r="D430" s="326" t="s">
        <v>458</v>
      </c>
      <c r="E430" s="324"/>
      <c r="F430" s="391"/>
      <c r="I430" s="325"/>
      <c r="J430" s="330"/>
      <c r="K430" s="52"/>
      <c r="L430" s="52"/>
      <c r="M430" s="52"/>
      <c r="O430" s="131"/>
      <c r="P430" s="131"/>
      <c r="Q430" s="160"/>
      <c r="T430" s="326" t="s">
        <v>458</v>
      </c>
      <c r="U430" s="386"/>
      <c r="V430" s="391"/>
      <c r="Y430" s="325"/>
      <c r="Z430" s="330"/>
      <c r="AA430" s="52"/>
      <c r="AB430" s="52"/>
      <c r="AC430" s="52"/>
      <c r="AE430" s="131"/>
      <c r="AF430" s="131"/>
    </row>
    <row r="431" spans="3:32" ht="17.25" thickBot="1" x14ac:dyDescent="0.35">
      <c r="C431" s="50"/>
      <c r="D431" s="50"/>
      <c r="E431" s="50"/>
      <c r="F431" s="50"/>
      <c r="G431" s="50"/>
      <c r="H431" s="50"/>
      <c r="I431" s="50"/>
      <c r="J431" s="331"/>
      <c r="K431" s="50"/>
      <c r="L431" s="50"/>
      <c r="M431" s="50"/>
      <c r="S431" s="50"/>
      <c r="T431" s="50"/>
      <c r="U431" s="50"/>
      <c r="V431" s="50"/>
      <c r="W431" s="50"/>
      <c r="X431" s="50"/>
      <c r="Y431" s="50"/>
      <c r="Z431" s="331"/>
      <c r="AA431" s="50"/>
      <c r="AB431" s="50"/>
      <c r="AC431" s="50"/>
    </row>
    <row r="432" spans="3:32" x14ac:dyDescent="0.3">
      <c r="C432" s="48" t="s">
        <v>194</v>
      </c>
      <c r="D432" s="51">
        <f>D427+1</f>
        <v>82</v>
      </c>
      <c r="E432" s="51"/>
      <c r="J432" s="332"/>
      <c r="S432" s="48" t="s">
        <v>194</v>
      </c>
      <c r="T432" s="51">
        <f>T427+1</f>
        <v>82</v>
      </c>
      <c r="U432" s="51"/>
      <c r="Z432" s="332"/>
    </row>
    <row r="433" spans="3:32" x14ac:dyDescent="0.3">
      <c r="D433" s="326" t="s">
        <v>456</v>
      </c>
      <c r="E433" s="669"/>
      <c r="F433" s="670"/>
      <c r="H433" s="48" t="s">
        <v>455</v>
      </c>
      <c r="J433" s="392"/>
      <c r="K433" s="52"/>
      <c r="L433" s="52"/>
      <c r="M433" s="52"/>
      <c r="N433" s="118">
        <f>IF(E433="",0,1)</f>
        <v>0</v>
      </c>
      <c r="O433" s="131">
        <f>IF(E433="",0,J433)</f>
        <v>0</v>
      </c>
      <c r="P433" s="131"/>
      <c r="Q433" s="160"/>
      <c r="T433" s="326" t="s">
        <v>456</v>
      </c>
      <c r="U433" s="667"/>
      <c r="V433" s="668"/>
      <c r="X433" s="48" t="s">
        <v>455</v>
      </c>
      <c r="Z433" s="327"/>
      <c r="AA433" s="52"/>
      <c r="AB433" s="52"/>
      <c r="AC433" s="52"/>
      <c r="AD433" s="118">
        <f>IF(U433="",0,1)</f>
        <v>0</v>
      </c>
      <c r="AE433" s="131">
        <f>IF(U433="",0,Z433)</f>
        <v>0</v>
      </c>
      <c r="AF433" s="131"/>
    </row>
    <row r="434" spans="3:32" x14ac:dyDescent="0.3">
      <c r="D434" s="326" t="s">
        <v>457</v>
      </c>
      <c r="E434" s="324"/>
      <c r="F434" s="391"/>
      <c r="I434" s="325"/>
      <c r="J434" s="330"/>
      <c r="K434" s="52"/>
      <c r="L434" s="52"/>
      <c r="M434" s="52"/>
      <c r="O434" s="131"/>
      <c r="P434" s="131"/>
      <c r="Q434" s="160"/>
      <c r="T434" s="326" t="s">
        <v>457</v>
      </c>
      <c r="U434" s="386"/>
      <c r="V434" s="391"/>
      <c r="Y434" s="325"/>
      <c r="Z434" s="330"/>
      <c r="AA434" s="52"/>
      <c r="AB434" s="52"/>
      <c r="AC434" s="52"/>
      <c r="AE434" s="131"/>
      <c r="AF434" s="131"/>
    </row>
    <row r="435" spans="3:32" x14ac:dyDescent="0.3">
      <c r="D435" s="326" t="s">
        <v>458</v>
      </c>
      <c r="E435" s="324"/>
      <c r="F435" s="391"/>
      <c r="I435" s="325"/>
      <c r="J435" s="330"/>
      <c r="K435" s="52"/>
      <c r="L435" s="52"/>
      <c r="M435" s="52"/>
      <c r="O435" s="131"/>
      <c r="P435" s="131"/>
      <c r="Q435" s="160"/>
      <c r="T435" s="326" t="s">
        <v>458</v>
      </c>
      <c r="U435" s="386"/>
      <c r="V435" s="391"/>
      <c r="Y435" s="325"/>
      <c r="Z435" s="330"/>
      <c r="AA435" s="52"/>
      <c r="AB435" s="52"/>
      <c r="AC435" s="52"/>
      <c r="AE435" s="131"/>
      <c r="AF435" s="131"/>
    </row>
    <row r="436" spans="3:32" ht="17.25" thickBot="1" x14ac:dyDescent="0.35">
      <c r="C436" s="50"/>
      <c r="D436" s="50"/>
      <c r="E436" s="50"/>
      <c r="F436" s="50"/>
      <c r="G436" s="50"/>
      <c r="H436" s="50"/>
      <c r="I436" s="50"/>
      <c r="J436" s="331"/>
      <c r="K436" s="50"/>
      <c r="L436" s="50"/>
      <c r="M436" s="50"/>
      <c r="S436" s="50"/>
      <c r="T436" s="50"/>
      <c r="U436" s="50"/>
      <c r="V436" s="50"/>
      <c r="W436" s="50"/>
      <c r="X436" s="50"/>
      <c r="Y436" s="50"/>
      <c r="Z436" s="331"/>
      <c r="AA436" s="50"/>
      <c r="AB436" s="50"/>
      <c r="AC436" s="50"/>
    </row>
    <row r="437" spans="3:32" x14ac:dyDescent="0.3">
      <c r="C437" s="48" t="s">
        <v>194</v>
      </c>
      <c r="D437" s="51">
        <f>D432+1</f>
        <v>83</v>
      </c>
      <c r="E437" s="51"/>
      <c r="J437" s="332"/>
      <c r="S437" s="48" t="s">
        <v>194</v>
      </c>
      <c r="T437" s="51">
        <f>T432+1</f>
        <v>83</v>
      </c>
      <c r="U437" s="51"/>
      <c r="Z437" s="332"/>
    </row>
    <row r="438" spans="3:32" x14ac:dyDescent="0.3">
      <c r="D438" s="326" t="s">
        <v>456</v>
      </c>
      <c r="E438" s="669"/>
      <c r="F438" s="670"/>
      <c r="H438" s="48" t="s">
        <v>455</v>
      </c>
      <c r="J438" s="392"/>
      <c r="K438" s="52"/>
      <c r="L438" s="52"/>
      <c r="M438" s="52"/>
      <c r="N438" s="118">
        <f>IF(E438="",0,1)</f>
        <v>0</v>
      </c>
      <c r="O438" s="131">
        <f>IF(E438="",0,J438)</f>
        <v>0</v>
      </c>
      <c r="P438" s="131"/>
      <c r="Q438" s="160"/>
      <c r="T438" s="326" t="s">
        <v>456</v>
      </c>
      <c r="U438" s="667"/>
      <c r="V438" s="668"/>
      <c r="X438" s="48" t="s">
        <v>455</v>
      </c>
      <c r="Z438" s="327"/>
      <c r="AA438" s="52"/>
      <c r="AB438" s="52"/>
      <c r="AC438" s="52"/>
      <c r="AD438" s="118">
        <f>IF(U438="",0,1)</f>
        <v>0</v>
      </c>
      <c r="AE438" s="131">
        <f>IF(U438="",0,Z438)</f>
        <v>0</v>
      </c>
      <c r="AF438" s="131"/>
    </row>
    <row r="439" spans="3:32" x14ac:dyDescent="0.3">
      <c r="D439" s="326" t="s">
        <v>457</v>
      </c>
      <c r="E439" s="324"/>
      <c r="F439" s="391"/>
      <c r="I439" s="325"/>
      <c r="J439" s="330"/>
      <c r="K439" s="52"/>
      <c r="L439" s="52"/>
      <c r="M439" s="52"/>
      <c r="O439" s="131"/>
      <c r="P439" s="131"/>
      <c r="Q439" s="160"/>
      <c r="T439" s="326" t="s">
        <v>457</v>
      </c>
      <c r="U439" s="386"/>
      <c r="V439" s="391"/>
      <c r="Y439" s="325"/>
      <c r="Z439" s="330"/>
      <c r="AA439" s="52"/>
      <c r="AB439" s="52"/>
      <c r="AC439" s="52"/>
      <c r="AE439" s="131"/>
      <c r="AF439" s="131"/>
    </row>
    <row r="440" spans="3:32" x14ac:dyDescent="0.3">
      <c r="D440" s="326" t="s">
        <v>458</v>
      </c>
      <c r="E440" s="324"/>
      <c r="F440" s="391"/>
      <c r="I440" s="325"/>
      <c r="J440" s="330"/>
      <c r="K440" s="52"/>
      <c r="L440" s="52"/>
      <c r="M440" s="52"/>
      <c r="O440" s="131"/>
      <c r="P440" s="131"/>
      <c r="Q440" s="160"/>
      <c r="T440" s="326" t="s">
        <v>458</v>
      </c>
      <c r="U440" s="386"/>
      <c r="V440" s="391"/>
      <c r="Y440" s="325"/>
      <c r="Z440" s="330"/>
      <c r="AA440" s="52"/>
      <c r="AB440" s="52"/>
      <c r="AC440" s="52"/>
      <c r="AE440" s="131"/>
      <c r="AF440" s="131"/>
    </row>
    <row r="441" spans="3:32" ht="17.25" thickBot="1" x14ac:dyDescent="0.35">
      <c r="C441" s="50"/>
      <c r="D441" s="50"/>
      <c r="E441" s="50"/>
      <c r="F441" s="50"/>
      <c r="G441" s="50"/>
      <c r="H441" s="50"/>
      <c r="I441" s="50"/>
      <c r="J441" s="331"/>
      <c r="K441" s="50"/>
      <c r="L441" s="50"/>
      <c r="M441" s="50"/>
      <c r="S441" s="50"/>
      <c r="T441" s="50"/>
      <c r="U441" s="50"/>
      <c r="V441" s="50"/>
      <c r="W441" s="50"/>
      <c r="X441" s="50"/>
      <c r="Y441" s="50"/>
      <c r="Z441" s="331"/>
      <c r="AA441" s="50"/>
      <c r="AB441" s="50"/>
      <c r="AC441" s="50"/>
    </row>
    <row r="442" spans="3:32" x14ac:dyDescent="0.3">
      <c r="C442" s="48" t="s">
        <v>194</v>
      </c>
      <c r="D442" s="51">
        <f>D437+1</f>
        <v>84</v>
      </c>
      <c r="E442" s="51"/>
      <c r="J442" s="332"/>
      <c r="S442" s="48" t="s">
        <v>194</v>
      </c>
      <c r="T442" s="51">
        <f>T437+1</f>
        <v>84</v>
      </c>
      <c r="U442" s="51"/>
      <c r="Z442" s="332"/>
    </row>
    <row r="443" spans="3:32" x14ac:dyDescent="0.3">
      <c r="D443" s="326" t="s">
        <v>456</v>
      </c>
      <c r="E443" s="669"/>
      <c r="F443" s="670"/>
      <c r="H443" s="48" t="s">
        <v>455</v>
      </c>
      <c r="J443" s="392"/>
      <c r="K443" s="52"/>
      <c r="L443" s="52"/>
      <c r="M443" s="52"/>
      <c r="N443" s="118">
        <f>IF(E443="",0,1)</f>
        <v>0</v>
      </c>
      <c r="O443" s="131">
        <f>IF(E443="",0,J443)</f>
        <v>0</v>
      </c>
      <c r="P443" s="131"/>
      <c r="Q443" s="160"/>
      <c r="T443" s="326" t="s">
        <v>456</v>
      </c>
      <c r="U443" s="667"/>
      <c r="V443" s="668"/>
      <c r="X443" s="48" t="s">
        <v>455</v>
      </c>
      <c r="Z443" s="327"/>
      <c r="AA443" s="52"/>
      <c r="AB443" s="52"/>
      <c r="AC443" s="52"/>
      <c r="AD443" s="118">
        <f>IF(U443="",0,1)</f>
        <v>0</v>
      </c>
      <c r="AE443" s="131">
        <f>IF(U443="",0,Z443)</f>
        <v>0</v>
      </c>
      <c r="AF443" s="131"/>
    </row>
    <row r="444" spans="3:32" x14ac:dyDescent="0.3">
      <c r="D444" s="326" t="s">
        <v>457</v>
      </c>
      <c r="E444" s="324"/>
      <c r="F444" s="391"/>
      <c r="I444" s="325"/>
      <c r="J444" s="330"/>
      <c r="K444" s="52"/>
      <c r="L444" s="52"/>
      <c r="M444" s="52"/>
      <c r="O444" s="131"/>
      <c r="P444" s="131"/>
      <c r="Q444" s="160"/>
      <c r="T444" s="326" t="s">
        <v>457</v>
      </c>
      <c r="U444" s="386"/>
      <c r="V444" s="391"/>
      <c r="Y444" s="325"/>
      <c r="Z444" s="330"/>
      <c r="AA444" s="52"/>
      <c r="AB444" s="52"/>
      <c r="AC444" s="52"/>
      <c r="AE444" s="131"/>
      <c r="AF444" s="131"/>
    </row>
    <row r="445" spans="3:32" x14ac:dyDescent="0.3">
      <c r="D445" s="326" t="s">
        <v>458</v>
      </c>
      <c r="E445" s="324"/>
      <c r="F445" s="391"/>
      <c r="I445" s="325"/>
      <c r="J445" s="330"/>
      <c r="K445" s="52"/>
      <c r="L445" s="52"/>
      <c r="M445" s="52"/>
      <c r="O445" s="131"/>
      <c r="P445" s="131"/>
      <c r="Q445" s="160"/>
      <c r="T445" s="326" t="s">
        <v>458</v>
      </c>
      <c r="U445" s="386"/>
      <c r="V445" s="391"/>
      <c r="Y445" s="325"/>
      <c r="Z445" s="330"/>
      <c r="AA445" s="52"/>
      <c r="AB445" s="52"/>
      <c r="AC445" s="52"/>
      <c r="AE445" s="131"/>
      <c r="AF445" s="131"/>
    </row>
    <row r="446" spans="3:32" ht="17.25" thickBot="1" x14ac:dyDescent="0.35">
      <c r="C446" s="50"/>
      <c r="D446" s="50"/>
      <c r="E446" s="50"/>
      <c r="F446" s="50"/>
      <c r="G446" s="50"/>
      <c r="H446" s="50"/>
      <c r="I446" s="50"/>
      <c r="J446" s="331"/>
      <c r="K446" s="50"/>
      <c r="L446" s="50"/>
      <c r="M446" s="50"/>
      <c r="S446" s="50"/>
      <c r="T446" s="50"/>
      <c r="U446" s="50"/>
      <c r="V446" s="50"/>
      <c r="W446" s="50"/>
      <c r="X446" s="50"/>
      <c r="Y446" s="50"/>
      <c r="Z446" s="331"/>
      <c r="AA446" s="50"/>
      <c r="AB446" s="50"/>
      <c r="AC446" s="50"/>
    </row>
    <row r="447" spans="3:32" x14ac:dyDescent="0.3">
      <c r="C447" s="48" t="s">
        <v>194</v>
      </c>
      <c r="D447" s="51">
        <f>D442+1</f>
        <v>85</v>
      </c>
      <c r="E447" s="51"/>
      <c r="J447" s="332"/>
      <c r="S447" s="48" t="s">
        <v>194</v>
      </c>
      <c r="T447" s="51">
        <f>T442+1</f>
        <v>85</v>
      </c>
      <c r="U447" s="51"/>
      <c r="Z447" s="332"/>
    </row>
    <row r="448" spans="3:32" x14ac:dyDescent="0.3">
      <c r="D448" s="326" t="s">
        <v>456</v>
      </c>
      <c r="E448" s="669"/>
      <c r="F448" s="670"/>
      <c r="H448" s="48" t="s">
        <v>455</v>
      </c>
      <c r="J448" s="392"/>
      <c r="K448" s="52"/>
      <c r="L448" s="52"/>
      <c r="M448" s="52"/>
      <c r="N448" s="118">
        <f>IF(E448="",0,1)</f>
        <v>0</v>
      </c>
      <c r="O448" s="131">
        <f>IF(E448="",0,J448)</f>
        <v>0</v>
      </c>
      <c r="P448" s="131"/>
      <c r="Q448" s="160"/>
      <c r="T448" s="326" t="s">
        <v>456</v>
      </c>
      <c r="U448" s="667"/>
      <c r="V448" s="668"/>
      <c r="X448" s="48" t="s">
        <v>455</v>
      </c>
      <c r="Z448" s="327"/>
      <c r="AA448" s="52"/>
      <c r="AB448" s="52"/>
      <c r="AC448" s="52"/>
      <c r="AD448" s="118">
        <f>IF(U448="",0,1)</f>
        <v>0</v>
      </c>
      <c r="AE448" s="131">
        <f>IF(U448="",0,Z448)</f>
        <v>0</v>
      </c>
      <c r="AF448" s="131"/>
    </row>
    <row r="449" spans="3:32" x14ac:dyDescent="0.3">
      <c r="D449" s="326" t="s">
        <v>457</v>
      </c>
      <c r="E449" s="324"/>
      <c r="F449" s="391"/>
      <c r="I449" s="325"/>
      <c r="J449" s="330"/>
      <c r="K449" s="52"/>
      <c r="L449" s="52"/>
      <c r="M449" s="52"/>
      <c r="O449" s="131"/>
      <c r="P449" s="131"/>
      <c r="Q449" s="160"/>
      <c r="T449" s="326" t="s">
        <v>457</v>
      </c>
      <c r="U449" s="386"/>
      <c r="V449" s="391"/>
      <c r="Y449" s="325"/>
      <c r="Z449" s="330"/>
      <c r="AA449" s="52"/>
      <c r="AB449" s="52"/>
      <c r="AC449" s="52"/>
      <c r="AE449" s="131"/>
      <c r="AF449" s="131"/>
    </row>
    <row r="450" spans="3:32" x14ac:dyDescent="0.3">
      <c r="D450" s="326" t="s">
        <v>458</v>
      </c>
      <c r="E450" s="324"/>
      <c r="F450" s="391"/>
      <c r="I450" s="325"/>
      <c r="J450" s="330"/>
      <c r="K450" s="52"/>
      <c r="L450" s="52"/>
      <c r="M450" s="52"/>
      <c r="O450" s="131"/>
      <c r="P450" s="131"/>
      <c r="Q450" s="160"/>
      <c r="T450" s="326" t="s">
        <v>458</v>
      </c>
      <c r="U450" s="386"/>
      <c r="V450" s="391"/>
      <c r="Y450" s="325"/>
      <c r="Z450" s="330"/>
      <c r="AA450" s="52"/>
      <c r="AB450" s="52"/>
      <c r="AC450" s="52"/>
      <c r="AE450" s="131"/>
      <c r="AF450" s="131"/>
    </row>
    <row r="451" spans="3:32" ht="17.25" thickBot="1" x14ac:dyDescent="0.35">
      <c r="C451" s="50"/>
      <c r="D451" s="50"/>
      <c r="E451" s="50"/>
      <c r="F451" s="50"/>
      <c r="G451" s="50"/>
      <c r="H451" s="50"/>
      <c r="I451" s="50"/>
      <c r="J451" s="331"/>
      <c r="K451" s="50"/>
      <c r="L451" s="50"/>
      <c r="M451" s="50"/>
      <c r="S451" s="50"/>
      <c r="T451" s="50"/>
      <c r="U451" s="50"/>
      <c r="V451" s="50"/>
      <c r="W451" s="50"/>
      <c r="X451" s="50"/>
      <c r="Y451" s="50"/>
      <c r="Z451" s="331"/>
      <c r="AA451" s="50"/>
      <c r="AB451" s="50"/>
      <c r="AC451" s="50"/>
    </row>
    <row r="452" spans="3:32" x14ac:dyDescent="0.3">
      <c r="C452" s="48" t="s">
        <v>194</v>
      </c>
      <c r="D452" s="51">
        <f>D447+1</f>
        <v>86</v>
      </c>
      <c r="E452" s="51"/>
      <c r="J452" s="332"/>
      <c r="S452" s="48" t="s">
        <v>194</v>
      </c>
      <c r="T452" s="51">
        <f>T447+1</f>
        <v>86</v>
      </c>
      <c r="U452" s="51"/>
      <c r="Z452" s="332"/>
    </row>
    <row r="453" spans="3:32" x14ac:dyDescent="0.3">
      <c r="D453" s="326" t="s">
        <v>456</v>
      </c>
      <c r="E453" s="669"/>
      <c r="F453" s="670"/>
      <c r="H453" s="48" t="s">
        <v>455</v>
      </c>
      <c r="J453" s="392"/>
      <c r="K453" s="52"/>
      <c r="L453" s="52"/>
      <c r="M453" s="52"/>
      <c r="N453" s="118">
        <f>IF(E453="",0,1)</f>
        <v>0</v>
      </c>
      <c r="O453" s="131">
        <f>IF(E453="",0,J453)</f>
        <v>0</v>
      </c>
      <c r="P453" s="131"/>
      <c r="Q453" s="160"/>
      <c r="T453" s="326" t="s">
        <v>456</v>
      </c>
      <c r="U453" s="667"/>
      <c r="V453" s="668"/>
      <c r="X453" s="48" t="s">
        <v>455</v>
      </c>
      <c r="Z453" s="327"/>
      <c r="AA453" s="52"/>
      <c r="AB453" s="52"/>
      <c r="AC453" s="52"/>
      <c r="AD453" s="118">
        <f>IF(U453="",0,1)</f>
        <v>0</v>
      </c>
      <c r="AE453" s="131">
        <f>IF(U453="",0,Z453)</f>
        <v>0</v>
      </c>
      <c r="AF453" s="131"/>
    </row>
    <row r="454" spans="3:32" x14ac:dyDescent="0.3">
      <c r="D454" s="326" t="s">
        <v>457</v>
      </c>
      <c r="E454" s="324"/>
      <c r="F454" s="391"/>
      <c r="I454" s="325"/>
      <c r="J454" s="330"/>
      <c r="K454" s="52"/>
      <c r="L454" s="52"/>
      <c r="M454" s="52"/>
      <c r="O454" s="131"/>
      <c r="P454" s="131"/>
      <c r="Q454" s="160"/>
      <c r="T454" s="326" t="s">
        <v>457</v>
      </c>
      <c r="U454" s="386"/>
      <c r="V454" s="391"/>
      <c r="Y454" s="325"/>
      <c r="Z454" s="330"/>
      <c r="AA454" s="52"/>
      <c r="AB454" s="52"/>
      <c r="AC454" s="52"/>
      <c r="AE454" s="131"/>
      <c r="AF454" s="131"/>
    </row>
    <row r="455" spans="3:32" x14ac:dyDescent="0.3">
      <c r="D455" s="326" t="s">
        <v>458</v>
      </c>
      <c r="E455" s="324"/>
      <c r="F455" s="391"/>
      <c r="I455" s="325"/>
      <c r="J455" s="330"/>
      <c r="K455" s="52"/>
      <c r="L455" s="52"/>
      <c r="M455" s="52"/>
      <c r="O455" s="131"/>
      <c r="P455" s="131"/>
      <c r="Q455" s="160"/>
      <c r="T455" s="326" t="s">
        <v>458</v>
      </c>
      <c r="U455" s="386"/>
      <c r="V455" s="391"/>
      <c r="Y455" s="325"/>
      <c r="Z455" s="330"/>
      <c r="AA455" s="52"/>
      <c r="AB455" s="52"/>
      <c r="AC455" s="52"/>
      <c r="AE455" s="131"/>
      <c r="AF455" s="131"/>
    </row>
    <row r="456" spans="3:32" ht="17.25" thickBot="1" x14ac:dyDescent="0.35">
      <c r="C456" s="50"/>
      <c r="D456" s="50"/>
      <c r="E456" s="50"/>
      <c r="F456" s="50"/>
      <c r="G456" s="50"/>
      <c r="H456" s="50"/>
      <c r="I456" s="50"/>
      <c r="J456" s="331"/>
      <c r="K456" s="50"/>
      <c r="L456" s="50"/>
      <c r="M456" s="50"/>
      <c r="S456" s="50"/>
      <c r="T456" s="50"/>
      <c r="U456" s="50"/>
      <c r="V456" s="50"/>
      <c r="W456" s="50"/>
      <c r="X456" s="50"/>
      <c r="Y456" s="50"/>
      <c r="Z456" s="331"/>
      <c r="AA456" s="50"/>
      <c r="AB456" s="50"/>
      <c r="AC456" s="50"/>
    </row>
    <row r="457" spans="3:32" x14ac:dyDescent="0.3">
      <c r="C457" s="48" t="s">
        <v>194</v>
      </c>
      <c r="D457" s="51">
        <f>D452+1</f>
        <v>87</v>
      </c>
      <c r="E457" s="51"/>
      <c r="J457" s="332"/>
      <c r="S457" s="48" t="s">
        <v>194</v>
      </c>
      <c r="T457" s="51">
        <f>T452+1</f>
        <v>87</v>
      </c>
      <c r="U457" s="51"/>
      <c r="Z457" s="332"/>
    </row>
    <row r="458" spans="3:32" x14ac:dyDescent="0.3">
      <c r="D458" s="326" t="s">
        <v>456</v>
      </c>
      <c r="E458" s="669"/>
      <c r="F458" s="670"/>
      <c r="H458" s="48" t="s">
        <v>455</v>
      </c>
      <c r="J458" s="392"/>
      <c r="K458" s="52"/>
      <c r="L458" s="52"/>
      <c r="M458" s="52"/>
      <c r="N458" s="118">
        <f>IF(E458="",0,1)</f>
        <v>0</v>
      </c>
      <c r="O458" s="131">
        <f>IF(E458="",0,J458)</f>
        <v>0</v>
      </c>
      <c r="P458" s="131"/>
      <c r="Q458" s="160"/>
      <c r="T458" s="326" t="s">
        <v>456</v>
      </c>
      <c r="U458" s="667"/>
      <c r="V458" s="668"/>
      <c r="X458" s="48" t="s">
        <v>455</v>
      </c>
      <c r="Z458" s="327"/>
      <c r="AA458" s="52"/>
      <c r="AB458" s="52"/>
      <c r="AC458" s="52"/>
      <c r="AD458" s="118">
        <f>IF(U458="",0,1)</f>
        <v>0</v>
      </c>
      <c r="AE458" s="131">
        <f>IF(U458="",0,Z458)</f>
        <v>0</v>
      </c>
      <c r="AF458" s="131"/>
    </row>
    <row r="459" spans="3:32" x14ac:dyDescent="0.3">
      <c r="D459" s="326" t="s">
        <v>457</v>
      </c>
      <c r="E459" s="324"/>
      <c r="F459" s="391"/>
      <c r="I459" s="325"/>
      <c r="J459" s="330"/>
      <c r="K459" s="52"/>
      <c r="L459" s="52"/>
      <c r="M459" s="52"/>
      <c r="O459" s="131"/>
      <c r="P459" s="131"/>
      <c r="Q459" s="160"/>
      <c r="T459" s="326" t="s">
        <v>457</v>
      </c>
      <c r="U459" s="386"/>
      <c r="V459" s="391"/>
      <c r="Y459" s="325"/>
      <c r="Z459" s="330"/>
      <c r="AA459" s="52"/>
      <c r="AB459" s="52"/>
      <c r="AC459" s="52"/>
      <c r="AE459" s="131"/>
      <c r="AF459" s="131"/>
    </row>
    <row r="460" spans="3:32" x14ac:dyDescent="0.3">
      <c r="D460" s="326" t="s">
        <v>458</v>
      </c>
      <c r="E460" s="324"/>
      <c r="F460" s="391"/>
      <c r="I460" s="325"/>
      <c r="J460" s="330"/>
      <c r="K460" s="52"/>
      <c r="L460" s="52"/>
      <c r="M460" s="52"/>
      <c r="O460" s="131"/>
      <c r="P460" s="131"/>
      <c r="Q460" s="160"/>
      <c r="T460" s="326" t="s">
        <v>458</v>
      </c>
      <c r="U460" s="386"/>
      <c r="V460" s="391"/>
      <c r="Y460" s="325"/>
      <c r="Z460" s="330"/>
      <c r="AA460" s="52"/>
      <c r="AB460" s="52"/>
      <c r="AC460" s="52"/>
      <c r="AE460" s="131"/>
      <c r="AF460" s="131"/>
    </row>
    <row r="461" spans="3:32" ht="17.25" thickBot="1" x14ac:dyDescent="0.35">
      <c r="C461" s="50"/>
      <c r="D461" s="50"/>
      <c r="E461" s="50"/>
      <c r="F461" s="50"/>
      <c r="G461" s="50"/>
      <c r="H461" s="50"/>
      <c r="I461" s="50"/>
      <c r="J461" s="331"/>
      <c r="K461" s="50"/>
      <c r="L461" s="50"/>
      <c r="M461" s="50"/>
      <c r="S461" s="50"/>
      <c r="T461" s="50"/>
      <c r="U461" s="50"/>
      <c r="V461" s="50"/>
      <c r="W461" s="50"/>
      <c r="X461" s="50"/>
      <c r="Y461" s="50"/>
      <c r="Z461" s="331"/>
      <c r="AA461" s="50"/>
      <c r="AB461" s="50"/>
      <c r="AC461" s="50"/>
    </row>
    <row r="462" spans="3:32" x14ac:dyDescent="0.3">
      <c r="C462" s="48" t="s">
        <v>194</v>
      </c>
      <c r="D462" s="51">
        <f>D457+1</f>
        <v>88</v>
      </c>
      <c r="E462" s="51"/>
      <c r="J462" s="332"/>
      <c r="S462" s="48" t="s">
        <v>194</v>
      </c>
      <c r="T462" s="51">
        <f>T457+1</f>
        <v>88</v>
      </c>
      <c r="U462" s="51"/>
      <c r="Z462" s="332"/>
    </row>
    <row r="463" spans="3:32" x14ac:dyDescent="0.3">
      <c r="D463" s="326" t="s">
        <v>456</v>
      </c>
      <c r="E463" s="669"/>
      <c r="F463" s="670"/>
      <c r="H463" s="48" t="s">
        <v>455</v>
      </c>
      <c r="J463" s="392"/>
      <c r="K463" s="52"/>
      <c r="L463" s="52"/>
      <c r="M463" s="52"/>
      <c r="N463" s="118">
        <f>IF(E463="",0,1)</f>
        <v>0</v>
      </c>
      <c r="O463" s="131">
        <f>IF(E463="",0,J463)</f>
        <v>0</v>
      </c>
      <c r="P463" s="131"/>
      <c r="Q463" s="160"/>
      <c r="T463" s="326" t="s">
        <v>456</v>
      </c>
      <c r="U463" s="667"/>
      <c r="V463" s="668"/>
      <c r="X463" s="48" t="s">
        <v>455</v>
      </c>
      <c r="Z463" s="327"/>
      <c r="AA463" s="52"/>
      <c r="AB463" s="52"/>
      <c r="AC463" s="52"/>
      <c r="AD463" s="118">
        <f>IF(U463="",0,1)</f>
        <v>0</v>
      </c>
      <c r="AE463" s="131">
        <f>IF(U463="",0,Z463)</f>
        <v>0</v>
      </c>
      <c r="AF463" s="131"/>
    </row>
    <row r="464" spans="3:32" x14ac:dyDescent="0.3">
      <c r="D464" s="326" t="s">
        <v>457</v>
      </c>
      <c r="E464" s="324"/>
      <c r="F464" s="391"/>
      <c r="I464" s="325"/>
      <c r="J464" s="330"/>
      <c r="K464" s="52"/>
      <c r="L464" s="52"/>
      <c r="M464" s="52"/>
      <c r="O464" s="131"/>
      <c r="P464" s="131"/>
      <c r="Q464" s="160"/>
      <c r="T464" s="326" t="s">
        <v>457</v>
      </c>
      <c r="U464" s="386"/>
      <c r="V464" s="391"/>
      <c r="Y464" s="325"/>
      <c r="Z464" s="330"/>
      <c r="AA464" s="52"/>
      <c r="AB464" s="52"/>
      <c r="AC464" s="52"/>
      <c r="AE464" s="131"/>
      <c r="AF464" s="131"/>
    </row>
    <row r="465" spans="3:32" x14ac:dyDescent="0.3">
      <c r="D465" s="326" t="s">
        <v>458</v>
      </c>
      <c r="E465" s="324"/>
      <c r="F465" s="391"/>
      <c r="I465" s="325"/>
      <c r="J465" s="330"/>
      <c r="K465" s="52"/>
      <c r="L465" s="52"/>
      <c r="M465" s="52"/>
      <c r="O465" s="131"/>
      <c r="P465" s="131"/>
      <c r="Q465" s="160"/>
      <c r="T465" s="326" t="s">
        <v>458</v>
      </c>
      <c r="U465" s="386"/>
      <c r="V465" s="391"/>
      <c r="Y465" s="325"/>
      <c r="Z465" s="330"/>
      <c r="AA465" s="52"/>
      <c r="AB465" s="52"/>
      <c r="AC465" s="52"/>
      <c r="AE465" s="131"/>
      <c r="AF465" s="131"/>
    </row>
    <row r="466" spans="3:32" ht="17.25" thickBot="1" x14ac:dyDescent="0.35">
      <c r="C466" s="50"/>
      <c r="D466" s="50"/>
      <c r="E466" s="50"/>
      <c r="F466" s="50"/>
      <c r="G466" s="50"/>
      <c r="H466" s="50"/>
      <c r="I466" s="50"/>
      <c r="J466" s="331"/>
      <c r="K466" s="50"/>
      <c r="L466" s="50"/>
      <c r="M466" s="50"/>
      <c r="S466" s="50"/>
      <c r="T466" s="50"/>
      <c r="U466" s="50"/>
      <c r="V466" s="50"/>
      <c r="W466" s="50"/>
      <c r="X466" s="50"/>
      <c r="Y466" s="50"/>
      <c r="Z466" s="331"/>
      <c r="AA466" s="50"/>
      <c r="AB466" s="50"/>
      <c r="AC466" s="50"/>
    </row>
    <row r="467" spans="3:32" x14ac:dyDescent="0.3">
      <c r="C467" s="48" t="s">
        <v>194</v>
      </c>
      <c r="D467" s="51">
        <f>D462+1</f>
        <v>89</v>
      </c>
      <c r="E467" s="51"/>
      <c r="J467" s="332"/>
      <c r="S467" s="48" t="s">
        <v>194</v>
      </c>
      <c r="T467" s="51">
        <f>T462+1</f>
        <v>89</v>
      </c>
      <c r="U467" s="51"/>
      <c r="Z467" s="332"/>
    </row>
    <row r="468" spans="3:32" x14ac:dyDescent="0.3">
      <c r="D468" s="326" t="s">
        <v>456</v>
      </c>
      <c r="E468" s="669"/>
      <c r="F468" s="670"/>
      <c r="H468" s="48" t="s">
        <v>455</v>
      </c>
      <c r="J468" s="392"/>
      <c r="K468" s="52"/>
      <c r="L468" s="52"/>
      <c r="M468" s="52"/>
      <c r="N468" s="118">
        <f>IF(E468="",0,1)</f>
        <v>0</v>
      </c>
      <c r="O468" s="131">
        <f>IF(E468="",0,J468)</f>
        <v>0</v>
      </c>
      <c r="P468" s="131"/>
      <c r="Q468" s="160"/>
      <c r="T468" s="326" t="s">
        <v>456</v>
      </c>
      <c r="U468" s="667"/>
      <c r="V468" s="668"/>
      <c r="X468" s="48" t="s">
        <v>455</v>
      </c>
      <c r="Z468" s="327"/>
      <c r="AA468" s="52"/>
      <c r="AB468" s="52"/>
      <c r="AC468" s="52"/>
      <c r="AD468" s="118">
        <f>IF(U468="",0,1)</f>
        <v>0</v>
      </c>
      <c r="AE468" s="131">
        <f>IF(U468="",0,Z468)</f>
        <v>0</v>
      </c>
      <c r="AF468" s="131"/>
    </row>
    <row r="469" spans="3:32" x14ac:dyDescent="0.3">
      <c r="D469" s="326" t="s">
        <v>457</v>
      </c>
      <c r="E469" s="324"/>
      <c r="F469" s="391"/>
      <c r="I469" s="325"/>
      <c r="J469" s="330"/>
      <c r="K469" s="52"/>
      <c r="L469" s="52"/>
      <c r="M469" s="52"/>
      <c r="O469" s="131"/>
      <c r="P469" s="131"/>
      <c r="Q469" s="160"/>
      <c r="T469" s="326" t="s">
        <v>457</v>
      </c>
      <c r="U469" s="386"/>
      <c r="V469" s="391"/>
      <c r="Y469" s="325"/>
      <c r="Z469" s="330"/>
      <c r="AA469" s="52"/>
      <c r="AB469" s="52"/>
      <c r="AC469" s="52"/>
      <c r="AE469" s="131"/>
      <c r="AF469" s="131"/>
    </row>
    <row r="470" spans="3:32" x14ac:dyDescent="0.3">
      <c r="D470" s="326" t="s">
        <v>458</v>
      </c>
      <c r="E470" s="324"/>
      <c r="F470" s="391"/>
      <c r="I470" s="325"/>
      <c r="J470" s="330"/>
      <c r="K470" s="52"/>
      <c r="L470" s="52"/>
      <c r="M470" s="52"/>
      <c r="O470" s="131"/>
      <c r="P470" s="131"/>
      <c r="Q470" s="160"/>
      <c r="T470" s="326" t="s">
        <v>458</v>
      </c>
      <c r="U470" s="386"/>
      <c r="V470" s="391"/>
      <c r="Y470" s="325"/>
      <c r="Z470" s="330"/>
      <c r="AA470" s="52"/>
      <c r="AB470" s="52"/>
      <c r="AC470" s="52"/>
      <c r="AE470" s="131"/>
      <c r="AF470" s="131"/>
    </row>
    <row r="471" spans="3:32" ht="17.25" thickBot="1" x14ac:dyDescent="0.35">
      <c r="C471" s="50"/>
      <c r="D471" s="50"/>
      <c r="E471" s="50"/>
      <c r="F471" s="50"/>
      <c r="G471" s="50"/>
      <c r="H471" s="50"/>
      <c r="I471" s="50"/>
      <c r="J471" s="331"/>
      <c r="K471" s="50"/>
      <c r="L471" s="50"/>
      <c r="M471" s="50"/>
      <c r="S471" s="50"/>
      <c r="T471" s="50"/>
      <c r="U471" s="50"/>
      <c r="V471" s="50"/>
      <c r="W471" s="50"/>
      <c r="X471" s="50"/>
      <c r="Y471" s="50"/>
      <c r="Z471" s="331"/>
      <c r="AA471" s="50"/>
      <c r="AB471" s="50"/>
      <c r="AC471" s="50"/>
    </row>
    <row r="472" spans="3:32" x14ac:dyDescent="0.3">
      <c r="C472" s="48" t="s">
        <v>194</v>
      </c>
      <c r="D472" s="51">
        <f>D467+1</f>
        <v>90</v>
      </c>
      <c r="E472" s="51"/>
      <c r="J472" s="332"/>
      <c r="S472" s="48" t="s">
        <v>194</v>
      </c>
      <c r="T472" s="51">
        <f>T467+1</f>
        <v>90</v>
      </c>
      <c r="U472" s="51"/>
      <c r="Z472" s="332"/>
    </row>
    <row r="473" spans="3:32" x14ac:dyDescent="0.3">
      <c r="D473" s="326" t="s">
        <v>456</v>
      </c>
      <c r="E473" s="669"/>
      <c r="F473" s="670"/>
      <c r="H473" s="48" t="s">
        <v>455</v>
      </c>
      <c r="J473" s="392"/>
      <c r="K473" s="52"/>
      <c r="L473" s="52"/>
      <c r="M473" s="52"/>
      <c r="N473" s="118">
        <f>IF(E473="",0,1)</f>
        <v>0</v>
      </c>
      <c r="O473" s="131">
        <f>IF(E473="",0,J473)</f>
        <v>0</v>
      </c>
      <c r="P473" s="131"/>
      <c r="Q473" s="160"/>
      <c r="T473" s="326" t="s">
        <v>456</v>
      </c>
      <c r="U473" s="667"/>
      <c r="V473" s="668"/>
      <c r="X473" s="48" t="s">
        <v>455</v>
      </c>
      <c r="Z473" s="327"/>
      <c r="AA473" s="52"/>
      <c r="AB473" s="52"/>
      <c r="AC473" s="52"/>
      <c r="AD473" s="118">
        <f>IF(U473="",0,1)</f>
        <v>0</v>
      </c>
      <c r="AE473" s="131">
        <f>IF(U473="",0,Z473)</f>
        <v>0</v>
      </c>
      <c r="AF473" s="131"/>
    </row>
    <row r="474" spans="3:32" x14ac:dyDescent="0.3">
      <c r="D474" s="326" t="s">
        <v>457</v>
      </c>
      <c r="E474" s="324"/>
      <c r="F474" s="391"/>
      <c r="I474" s="325"/>
      <c r="J474" s="330"/>
      <c r="K474" s="52"/>
      <c r="L474" s="52"/>
      <c r="M474" s="52"/>
      <c r="O474" s="131"/>
      <c r="P474" s="131"/>
      <c r="Q474" s="160"/>
      <c r="T474" s="326" t="s">
        <v>457</v>
      </c>
      <c r="U474" s="386"/>
      <c r="V474" s="391"/>
      <c r="Y474" s="325"/>
      <c r="Z474" s="330"/>
      <c r="AA474" s="52"/>
      <c r="AB474" s="52"/>
      <c r="AC474" s="52"/>
      <c r="AE474" s="131"/>
      <c r="AF474" s="131"/>
    </row>
    <row r="475" spans="3:32" x14ac:dyDescent="0.3">
      <c r="D475" s="326" t="s">
        <v>458</v>
      </c>
      <c r="E475" s="324"/>
      <c r="F475" s="391"/>
      <c r="I475" s="325"/>
      <c r="J475" s="330"/>
      <c r="K475" s="52"/>
      <c r="L475" s="52"/>
      <c r="M475" s="52"/>
      <c r="O475" s="131"/>
      <c r="P475" s="131"/>
      <c r="Q475" s="160"/>
      <c r="T475" s="326" t="s">
        <v>458</v>
      </c>
      <c r="U475" s="386"/>
      <c r="V475" s="391"/>
      <c r="Y475" s="325"/>
      <c r="Z475" s="330"/>
      <c r="AA475" s="52"/>
      <c r="AB475" s="52"/>
      <c r="AC475" s="52"/>
      <c r="AE475" s="131"/>
      <c r="AF475" s="131"/>
    </row>
    <row r="476" spans="3:32" ht="17.25" thickBot="1" x14ac:dyDescent="0.35">
      <c r="C476" s="50"/>
      <c r="D476" s="50"/>
      <c r="E476" s="50"/>
      <c r="F476" s="50"/>
      <c r="G476" s="50"/>
      <c r="H476" s="50"/>
      <c r="I476" s="50"/>
      <c r="J476" s="331"/>
      <c r="K476" s="50"/>
      <c r="L476" s="50"/>
      <c r="M476" s="50"/>
      <c r="S476" s="50"/>
      <c r="T476" s="50"/>
      <c r="U476" s="50"/>
      <c r="V476" s="50"/>
      <c r="W476" s="50"/>
      <c r="X476" s="50"/>
      <c r="Y476" s="50"/>
      <c r="Z476" s="331"/>
      <c r="AA476" s="50"/>
      <c r="AB476" s="50"/>
      <c r="AC476" s="50"/>
    </row>
    <row r="477" spans="3:32" x14ac:dyDescent="0.3">
      <c r="C477" s="48" t="s">
        <v>194</v>
      </c>
      <c r="D477" s="51">
        <f>D472+1</f>
        <v>91</v>
      </c>
      <c r="E477" s="51"/>
      <c r="J477" s="332"/>
      <c r="S477" s="48" t="s">
        <v>194</v>
      </c>
      <c r="T477" s="51">
        <f>T472+1</f>
        <v>91</v>
      </c>
      <c r="U477" s="51"/>
      <c r="Z477" s="332"/>
    </row>
    <row r="478" spans="3:32" x14ac:dyDescent="0.3">
      <c r="D478" s="326" t="s">
        <v>456</v>
      </c>
      <c r="E478" s="669"/>
      <c r="F478" s="670"/>
      <c r="H478" s="48" t="s">
        <v>455</v>
      </c>
      <c r="J478" s="392"/>
      <c r="K478" s="52"/>
      <c r="L478" s="52"/>
      <c r="M478" s="52"/>
      <c r="N478" s="118">
        <f>IF(E478="",0,1)</f>
        <v>0</v>
      </c>
      <c r="O478" s="131">
        <f>IF(E478="",0,J478)</f>
        <v>0</v>
      </c>
      <c r="P478" s="131"/>
      <c r="Q478" s="160"/>
      <c r="T478" s="326" t="s">
        <v>456</v>
      </c>
      <c r="U478" s="667"/>
      <c r="V478" s="668"/>
      <c r="X478" s="48" t="s">
        <v>455</v>
      </c>
      <c r="Z478" s="327"/>
      <c r="AA478" s="52"/>
      <c r="AB478" s="52"/>
      <c r="AC478" s="52"/>
      <c r="AD478" s="118">
        <f>IF(U478="",0,1)</f>
        <v>0</v>
      </c>
      <c r="AE478" s="131">
        <f>IF(U478="",0,Z478)</f>
        <v>0</v>
      </c>
      <c r="AF478" s="131"/>
    </row>
    <row r="479" spans="3:32" x14ac:dyDescent="0.3">
      <c r="D479" s="326" t="s">
        <v>457</v>
      </c>
      <c r="E479" s="324"/>
      <c r="F479" s="391"/>
      <c r="I479" s="325"/>
      <c r="J479" s="330"/>
      <c r="K479" s="52"/>
      <c r="L479" s="52"/>
      <c r="M479" s="52"/>
      <c r="O479" s="131"/>
      <c r="P479" s="131"/>
      <c r="Q479" s="160"/>
      <c r="T479" s="326" t="s">
        <v>457</v>
      </c>
      <c r="U479" s="386"/>
      <c r="V479" s="391"/>
      <c r="Y479" s="325"/>
      <c r="Z479" s="330"/>
      <c r="AA479" s="52"/>
      <c r="AB479" s="52"/>
      <c r="AC479" s="52"/>
      <c r="AE479" s="131"/>
      <c r="AF479" s="131"/>
    </row>
    <row r="480" spans="3:32" x14ac:dyDescent="0.3">
      <c r="D480" s="326" t="s">
        <v>458</v>
      </c>
      <c r="E480" s="324"/>
      <c r="F480" s="391"/>
      <c r="I480" s="325"/>
      <c r="J480" s="330"/>
      <c r="K480" s="52"/>
      <c r="L480" s="52"/>
      <c r="M480" s="52"/>
      <c r="O480" s="131"/>
      <c r="P480" s="131"/>
      <c r="Q480" s="160"/>
      <c r="T480" s="326" t="s">
        <v>458</v>
      </c>
      <c r="U480" s="386"/>
      <c r="V480" s="391"/>
      <c r="Y480" s="325"/>
      <c r="Z480" s="330"/>
      <c r="AA480" s="52"/>
      <c r="AB480" s="52"/>
      <c r="AC480" s="52"/>
      <c r="AE480" s="131"/>
      <c r="AF480" s="131"/>
    </row>
    <row r="481" spans="3:32" ht="17.25" thickBot="1" x14ac:dyDescent="0.35">
      <c r="C481" s="50"/>
      <c r="D481" s="50"/>
      <c r="E481" s="50"/>
      <c r="F481" s="50"/>
      <c r="G481" s="50"/>
      <c r="H481" s="50"/>
      <c r="I481" s="50"/>
      <c r="J481" s="331"/>
      <c r="K481" s="50"/>
      <c r="L481" s="50"/>
      <c r="M481" s="50"/>
      <c r="S481" s="50"/>
      <c r="T481" s="50"/>
      <c r="U481" s="50"/>
      <c r="V481" s="50"/>
      <c r="W481" s="50"/>
      <c r="X481" s="50"/>
      <c r="Y481" s="50"/>
      <c r="Z481" s="331"/>
      <c r="AA481" s="50"/>
      <c r="AB481" s="50"/>
      <c r="AC481" s="50"/>
    </row>
    <row r="482" spans="3:32" x14ac:dyDescent="0.3">
      <c r="C482" s="48" t="s">
        <v>194</v>
      </c>
      <c r="D482" s="51">
        <f>D477+1</f>
        <v>92</v>
      </c>
      <c r="E482" s="51"/>
      <c r="J482" s="332"/>
      <c r="S482" s="48" t="s">
        <v>194</v>
      </c>
      <c r="T482" s="51">
        <f>T477+1</f>
        <v>92</v>
      </c>
      <c r="U482" s="51"/>
      <c r="Z482" s="332"/>
    </row>
    <row r="483" spans="3:32" x14ac:dyDescent="0.3">
      <c r="D483" s="326" t="s">
        <v>456</v>
      </c>
      <c r="E483" s="669"/>
      <c r="F483" s="670"/>
      <c r="H483" s="48" t="s">
        <v>455</v>
      </c>
      <c r="J483" s="392"/>
      <c r="K483" s="52"/>
      <c r="L483" s="52"/>
      <c r="M483" s="52"/>
      <c r="N483" s="118">
        <f>IF(E483="",0,1)</f>
        <v>0</v>
      </c>
      <c r="O483" s="131">
        <f>IF(E483="",0,J483)</f>
        <v>0</v>
      </c>
      <c r="P483" s="131"/>
      <c r="Q483" s="160"/>
      <c r="T483" s="326" t="s">
        <v>456</v>
      </c>
      <c r="U483" s="667"/>
      <c r="V483" s="668"/>
      <c r="X483" s="48" t="s">
        <v>455</v>
      </c>
      <c r="Z483" s="327"/>
      <c r="AA483" s="52"/>
      <c r="AB483" s="52"/>
      <c r="AC483" s="52"/>
      <c r="AD483" s="118">
        <f>IF(U483="",0,1)</f>
        <v>0</v>
      </c>
      <c r="AE483" s="131">
        <f>IF(U483="",0,Z483)</f>
        <v>0</v>
      </c>
      <c r="AF483" s="131"/>
    </row>
    <row r="484" spans="3:32" x14ac:dyDescent="0.3">
      <c r="D484" s="326" t="s">
        <v>457</v>
      </c>
      <c r="E484" s="324"/>
      <c r="F484" s="391"/>
      <c r="I484" s="325"/>
      <c r="J484" s="330"/>
      <c r="K484" s="52"/>
      <c r="L484" s="52"/>
      <c r="M484" s="52"/>
      <c r="O484" s="131"/>
      <c r="P484" s="131"/>
      <c r="Q484" s="160"/>
      <c r="T484" s="326" t="s">
        <v>457</v>
      </c>
      <c r="U484" s="386"/>
      <c r="V484" s="391"/>
      <c r="Y484" s="325"/>
      <c r="Z484" s="330"/>
      <c r="AA484" s="52"/>
      <c r="AB484" s="52"/>
      <c r="AC484" s="52"/>
      <c r="AE484" s="131"/>
      <c r="AF484" s="131"/>
    </row>
    <row r="485" spans="3:32" x14ac:dyDescent="0.3">
      <c r="D485" s="326" t="s">
        <v>458</v>
      </c>
      <c r="E485" s="324"/>
      <c r="F485" s="391"/>
      <c r="I485" s="325"/>
      <c r="J485" s="330"/>
      <c r="K485" s="52"/>
      <c r="L485" s="52"/>
      <c r="M485" s="52"/>
      <c r="O485" s="131"/>
      <c r="P485" s="131"/>
      <c r="Q485" s="160"/>
      <c r="T485" s="326" t="s">
        <v>458</v>
      </c>
      <c r="U485" s="386"/>
      <c r="V485" s="391"/>
      <c r="Y485" s="325"/>
      <c r="Z485" s="330"/>
      <c r="AA485" s="52"/>
      <c r="AB485" s="52"/>
      <c r="AC485" s="52"/>
      <c r="AE485" s="131"/>
      <c r="AF485" s="131"/>
    </row>
    <row r="486" spans="3:32" ht="17.25" thickBot="1" x14ac:dyDescent="0.35">
      <c r="C486" s="50"/>
      <c r="D486" s="50"/>
      <c r="E486" s="50"/>
      <c r="F486" s="50"/>
      <c r="G486" s="50"/>
      <c r="H486" s="50"/>
      <c r="I486" s="50"/>
      <c r="J486" s="331"/>
      <c r="K486" s="50"/>
      <c r="L486" s="50"/>
      <c r="M486" s="50"/>
      <c r="S486" s="50"/>
      <c r="T486" s="50"/>
      <c r="U486" s="50"/>
      <c r="V486" s="50"/>
      <c r="W486" s="50"/>
      <c r="X486" s="50"/>
      <c r="Y486" s="50"/>
      <c r="Z486" s="331"/>
      <c r="AA486" s="50"/>
      <c r="AB486" s="50"/>
      <c r="AC486" s="50"/>
    </row>
    <row r="487" spans="3:32" x14ac:dyDescent="0.3">
      <c r="C487" s="48" t="s">
        <v>194</v>
      </c>
      <c r="D487" s="51">
        <f>D482+1</f>
        <v>93</v>
      </c>
      <c r="E487" s="51"/>
      <c r="J487" s="332"/>
      <c r="S487" s="48" t="s">
        <v>194</v>
      </c>
      <c r="T487" s="51">
        <f>T482+1</f>
        <v>93</v>
      </c>
      <c r="U487" s="51"/>
      <c r="Z487" s="332"/>
    </row>
    <row r="488" spans="3:32" x14ac:dyDescent="0.3">
      <c r="D488" s="326" t="s">
        <v>456</v>
      </c>
      <c r="E488" s="669"/>
      <c r="F488" s="670"/>
      <c r="H488" s="48" t="s">
        <v>455</v>
      </c>
      <c r="J488" s="392"/>
      <c r="K488" s="52"/>
      <c r="L488" s="52"/>
      <c r="M488" s="52"/>
      <c r="N488" s="118">
        <f>IF(E488="",0,1)</f>
        <v>0</v>
      </c>
      <c r="O488" s="131">
        <f>IF(E488="",0,J488)</f>
        <v>0</v>
      </c>
      <c r="P488" s="131"/>
      <c r="Q488" s="160"/>
      <c r="T488" s="326" t="s">
        <v>456</v>
      </c>
      <c r="U488" s="667"/>
      <c r="V488" s="668"/>
      <c r="X488" s="48" t="s">
        <v>455</v>
      </c>
      <c r="Z488" s="327"/>
      <c r="AA488" s="52"/>
      <c r="AB488" s="52"/>
      <c r="AC488" s="52"/>
      <c r="AD488" s="118">
        <f>IF(U488="",0,1)</f>
        <v>0</v>
      </c>
      <c r="AE488" s="131">
        <f>IF(U488="",0,Z488)</f>
        <v>0</v>
      </c>
      <c r="AF488" s="131"/>
    </row>
    <row r="489" spans="3:32" x14ac:dyDescent="0.3">
      <c r="D489" s="326" t="s">
        <v>457</v>
      </c>
      <c r="E489" s="324"/>
      <c r="F489" s="391"/>
      <c r="I489" s="325"/>
      <c r="J489" s="330"/>
      <c r="K489" s="52"/>
      <c r="L489" s="52"/>
      <c r="M489" s="52"/>
      <c r="O489" s="131"/>
      <c r="P489" s="131"/>
      <c r="Q489" s="160"/>
      <c r="T489" s="326" t="s">
        <v>457</v>
      </c>
      <c r="U489" s="386"/>
      <c r="V489" s="391"/>
      <c r="Y489" s="325"/>
      <c r="Z489" s="330"/>
      <c r="AA489" s="52"/>
      <c r="AB489" s="52"/>
      <c r="AC489" s="52"/>
      <c r="AE489" s="131"/>
      <c r="AF489" s="131"/>
    </row>
    <row r="490" spans="3:32" x14ac:dyDescent="0.3">
      <c r="D490" s="326" t="s">
        <v>458</v>
      </c>
      <c r="E490" s="324"/>
      <c r="F490" s="391"/>
      <c r="I490" s="325"/>
      <c r="J490" s="330"/>
      <c r="K490" s="52"/>
      <c r="L490" s="52"/>
      <c r="M490" s="52"/>
      <c r="O490" s="131"/>
      <c r="P490" s="131"/>
      <c r="Q490" s="160"/>
      <c r="T490" s="326" t="s">
        <v>458</v>
      </c>
      <c r="U490" s="386"/>
      <c r="V490" s="391"/>
      <c r="Y490" s="325"/>
      <c r="Z490" s="330"/>
      <c r="AA490" s="52"/>
      <c r="AB490" s="52"/>
      <c r="AC490" s="52"/>
      <c r="AE490" s="131"/>
      <c r="AF490" s="131"/>
    </row>
    <row r="491" spans="3:32" ht="17.25" thickBot="1" x14ac:dyDescent="0.35">
      <c r="C491" s="50"/>
      <c r="D491" s="50"/>
      <c r="E491" s="50"/>
      <c r="F491" s="50"/>
      <c r="G491" s="50"/>
      <c r="H491" s="50"/>
      <c r="I491" s="50"/>
      <c r="J491" s="331"/>
      <c r="K491" s="50"/>
      <c r="L491" s="50"/>
      <c r="M491" s="50"/>
      <c r="S491" s="50"/>
      <c r="T491" s="50"/>
      <c r="U491" s="50"/>
      <c r="V491" s="50"/>
      <c r="W491" s="50"/>
      <c r="X491" s="50"/>
      <c r="Y491" s="50"/>
      <c r="Z491" s="331"/>
      <c r="AA491" s="50"/>
      <c r="AB491" s="50"/>
      <c r="AC491" s="50"/>
    </row>
    <row r="492" spans="3:32" x14ac:dyDescent="0.3">
      <c r="C492" s="48" t="s">
        <v>194</v>
      </c>
      <c r="D492" s="51">
        <f>D487+1</f>
        <v>94</v>
      </c>
      <c r="E492" s="51"/>
      <c r="J492" s="332"/>
      <c r="S492" s="48" t="s">
        <v>194</v>
      </c>
      <c r="T492" s="51">
        <f>T487+1</f>
        <v>94</v>
      </c>
      <c r="U492" s="51"/>
      <c r="Z492" s="332"/>
    </row>
    <row r="493" spans="3:32" x14ac:dyDescent="0.3">
      <c r="D493" s="326" t="s">
        <v>456</v>
      </c>
      <c r="E493" s="669"/>
      <c r="F493" s="670"/>
      <c r="H493" s="48" t="s">
        <v>455</v>
      </c>
      <c r="J493" s="392"/>
      <c r="K493" s="52"/>
      <c r="L493" s="52"/>
      <c r="M493" s="52"/>
      <c r="N493" s="118">
        <f>IF(E493="",0,1)</f>
        <v>0</v>
      </c>
      <c r="O493" s="131">
        <f>IF(E493="",0,J493)</f>
        <v>0</v>
      </c>
      <c r="P493" s="131"/>
      <c r="Q493" s="160"/>
      <c r="T493" s="326" t="s">
        <v>456</v>
      </c>
      <c r="U493" s="667"/>
      <c r="V493" s="668"/>
      <c r="X493" s="48" t="s">
        <v>455</v>
      </c>
      <c r="Z493" s="327"/>
      <c r="AA493" s="52"/>
      <c r="AB493" s="52"/>
      <c r="AC493" s="52"/>
      <c r="AD493" s="118">
        <f>IF(U493="",0,1)</f>
        <v>0</v>
      </c>
      <c r="AE493" s="131">
        <f>IF(U493="",0,Z493)</f>
        <v>0</v>
      </c>
      <c r="AF493" s="131"/>
    </row>
    <row r="494" spans="3:32" x14ac:dyDescent="0.3">
      <c r="D494" s="326" t="s">
        <v>457</v>
      </c>
      <c r="E494" s="324"/>
      <c r="F494" s="391"/>
      <c r="I494" s="325"/>
      <c r="J494" s="330"/>
      <c r="K494" s="52"/>
      <c r="L494" s="52"/>
      <c r="M494" s="52"/>
      <c r="O494" s="131"/>
      <c r="P494" s="131"/>
      <c r="Q494" s="160"/>
      <c r="T494" s="326" t="s">
        <v>457</v>
      </c>
      <c r="U494" s="386"/>
      <c r="V494" s="391"/>
      <c r="Y494" s="325"/>
      <c r="Z494" s="330"/>
      <c r="AA494" s="52"/>
      <c r="AB494" s="52"/>
      <c r="AC494" s="52"/>
      <c r="AE494" s="131"/>
      <c r="AF494" s="131"/>
    </row>
    <row r="495" spans="3:32" x14ac:dyDescent="0.3">
      <c r="D495" s="326" t="s">
        <v>458</v>
      </c>
      <c r="E495" s="324"/>
      <c r="F495" s="391"/>
      <c r="I495" s="325"/>
      <c r="J495" s="330"/>
      <c r="K495" s="52"/>
      <c r="L495" s="52"/>
      <c r="M495" s="52"/>
      <c r="O495" s="131"/>
      <c r="P495" s="131"/>
      <c r="Q495" s="160"/>
      <c r="T495" s="326" t="s">
        <v>458</v>
      </c>
      <c r="U495" s="386"/>
      <c r="V495" s="391"/>
      <c r="Y495" s="325"/>
      <c r="Z495" s="330"/>
      <c r="AA495" s="52"/>
      <c r="AB495" s="52"/>
      <c r="AC495" s="52"/>
      <c r="AE495" s="131"/>
      <c r="AF495" s="131"/>
    </row>
    <row r="496" spans="3:32" ht="17.25" thickBot="1" x14ac:dyDescent="0.35">
      <c r="C496" s="50"/>
      <c r="D496" s="50"/>
      <c r="E496" s="50"/>
      <c r="F496" s="50"/>
      <c r="G496" s="50"/>
      <c r="H496" s="50"/>
      <c r="I496" s="50"/>
      <c r="J496" s="331"/>
      <c r="K496" s="50"/>
      <c r="L496" s="50"/>
      <c r="M496" s="50"/>
      <c r="S496" s="50"/>
      <c r="T496" s="50"/>
      <c r="U496" s="50"/>
      <c r="V496" s="50"/>
      <c r="W496" s="50"/>
      <c r="X496" s="50"/>
      <c r="Y496" s="50"/>
      <c r="Z496" s="331"/>
      <c r="AA496" s="50"/>
      <c r="AB496" s="50"/>
      <c r="AC496" s="50"/>
    </row>
    <row r="497" spans="3:32" x14ac:dyDescent="0.3">
      <c r="C497" s="48" t="s">
        <v>194</v>
      </c>
      <c r="D497" s="51">
        <f>D492+1</f>
        <v>95</v>
      </c>
      <c r="E497" s="51"/>
      <c r="J497" s="332"/>
      <c r="S497" s="48" t="s">
        <v>194</v>
      </c>
      <c r="T497" s="51">
        <f>T492+1</f>
        <v>95</v>
      </c>
      <c r="U497" s="51"/>
      <c r="Z497" s="332"/>
    </row>
    <row r="498" spans="3:32" x14ac:dyDescent="0.3">
      <c r="D498" s="326" t="s">
        <v>456</v>
      </c>
      <c r="E498" s="669"/>
      <c r="F498" s="670"/>
      <c r="H498" s="48" t="s">
        <v>455</v>
      </c>
      <c r="J498" s="392"/>
      <c r="K498" s="52"/>
      <c r="L498" s="52"/>
      <c r="M498" s="52"/>
      <c r="N498" s="118">
        <f>IF(E498="",0,1)</f>
        <v>0</v>
      </c>
      <c r="O498" s="131">
        <f>IF(E498="",0,J498)</f>
        <v>0</v>
      </c>
      <c r="P498" s="131"/>
      <c r="Q498" s="160"/>
      <c r="T498" s="326" t="s">
        <v>456</v>
      </c>
      <c r="U498" s="667"/>
      <c r="V498" s="668"/>
      <c r="X498" s="48" t="s">
        <v>455</v>
      </c>
      <c r="Z498" s="327"/>
      <c r="AA498" s="52"/>
      <c r="AB498" s="52"/>
      <c r="AC498" s="52"/>
      <c r="AD498" s="118">
        <f>IF(U498="",0,1)</f>
        <v>0</v>
      </c>
      <c r="AE498" s="131">
        <f>IF(U498="",0,Z498)</f>
        <v>0</v>
      </c>
      <c r="AF498" s="131"/>
    </row>
    <row r="499" spans="3:32" x14ac:dyDescent="0.3">
      <c r="D499" s="326" t="s">
        <v>457</v>
      </c>
      <c r="E499" s="324"/>
      <c r="F499" s="391"/>
      <c r="I499" s="325"/>
      <c r="J499" s="330"/>
      <c r="K499" s="52"/>
      <c r="L499" s="52"/>
      <c r="M499" s="52"/>
      <c r="O499" s="131"/>
      <c r="P499" s="131"/>
      <c r="Q499" s="160"/>
      <c r="T499" s="326" t="s">
        <v>457</v>
      </c>
      <c r="U499" s="386"/>
      <c r="V499" s="391"/>
      <c r="Y499" s="325"/>
      <c r="Z499" s="330"/>
      <c r="AA499" s="52"/>
      <c r="AB499" s="52"/>
      <c r="AC499" s="52"/>
      <c r="AE499" s="131"/>
      <c r="AF499" s="131"/>
    </row>
    <row r="500" spans="3:32" x14ac:dyDescent="0.3">
      <c r="D500" s="326" t="s">
        <v>458</v>
      </c>
      <c r="E500" s="324"/>
      <c r="F500" s="391"/>
      <c r="I500" s="325"/>
      <c r="J500" s="330"/>
      <c r="K500" s="52"/>
      <c r="L500" s="52"/>
      <c r="M500" s="52"/>
      <c r="O500" s="131"/>
      <c r="P500" s="131"/>
      <c r="Q500" s="160"/>
      <c r="T500" s="326" t="s">
        <v>458</v>
      </c>
      <c r="U500" s="386"/>
      <c r="V500" s="391"/>
      <c r="Y500" s="325"/>
      <c r="Z500" s="330"/>
      <c r="AA500" s="52"/>
      <c r="AB500" s="52"/>
      <c r="AC500" s="52"/>
      <c r="AE500" s="131"/>
      <c r="AF500" s="131"/>
    </row>
    <row r="501" spans="3:32" ht="17.25" thickBot="1" x14ac:dyDescent="0.35">
      <c r="C501" s="50"/>
      <c r="D501" s="50"/>
      <c r="E501" s="50"/>
      <c r="F501" s="50"/>
      <c r="G501" s="50"/>
      <c r="H501" s="50"/>
      <c r="I501" s="50"/>
      <c r="J501" s="331"/>
      <c r="K501" s="50"/>
      <c r="L501" s="50"/>
      <c r="M501" s="50"/>
      <c r="S501" s="50"/>
      <c r="T501" s="50"/>
      <c r="U501" s="50"/>
      <c r="V501" s="50"/>
      <c r="W501" s="50"/>
      <c r="X501" s="50"/>
      <c r="Y501" s="50"/>
      <c r="Z501" s="331"/>
      <c r="AA501" s="50"/>
      <c r="AB501" s="50"/>
      <c r="AC501" s="50"/>
    </row>
    <row r="502" spans="3:32" x14ac:dyDescent="0.3">
      <c r="C502" s="48" t="s">
        <v>194</v>
      </c>
      <c r="D502" s="51">
        <f>D497+1</f>
        <v>96</v>
      </c>
      <c r="E502" s="51"/>
      <c r="J502" s="332"/>
      <c r="S502" s="48" t="s">
        <v>194</v>
      </c>
      <c r="T502" s="51">
        <f>T497+1</f>
        <v>96</v>
      </c>
      <c r="U502" s="51"/>
      <c r="Z502" s="332"/>
    </row>
    <row r="503" spans="3:32" x14ac:dyDescent="0.3">
      <c r="D503" s="326" t="s">
        <v>456</v>
      </c>
      <c r="E503" s="669"/>
      <c r="F503" s="670"/>
      <c r="H503" s="48" t="s">
        <v>455</v>
      </c>
      <c r="J503" s="392"/>
      <c r="K503" s="52"/>
      <c r="L503" s="52"/>
      <c r="M503" s="52"/>
      <c r="N503" s="118">
        <f>IF(E503="",0,1)</f>
        <v>0</v>
      </c>
      <c r="O503" s="131">
        <f>IF(E503="",0,J503)</f>
        <v>0</v>
      </c>
      <c r="P503" s="131"/>
      <c r="Q503" s="160"/>
      <c r="T503" s="326" t="s">
        <v>456</v>
      </c>
      <c r="U503" s="667"/>
      <c r="V503" s="668"/>
      <c r="X503" s="48" t="s">
        <v>455</v>
      </c>
      <c r="Z503" s="327"/>
      <c r="AA503" s="52"/>
      <c r="AB503" s="52"/>
      <c r="AC503" s="52"/>
      <c r="AD503" s="118">
        <f>IF(U503="",0,1)</f>
        <v>0</v>
      </c>
      <c r="AE503" s="131">
        <f>IF(U503="",0,Z503)</f>
        <v>0</v>
      </c>
      <c r="AF503" s="131"/>
    </row>
    <row r="504" spans="3:32" x14ac:dyDescent="0.3">
      <c r="D504" s="326" t="s">
        <v>457</v>
      </c>
      <c r="E504" s="324"/>
      <c r="F504" s="391"/>
      <c r="I504" s="325"/>
      <c r="J504" s="330"/>
      <c r="K504" s="52"/>
      <c r="L504" s="52"/>
      <c r="M504" s="52"/>
      <c r="O504" s="131"/>
      <c r="P504" s="131"/>
      <c r="Q504" s="160"/>
      <c r="T504" s="326" t="s">
        <v>457</v>
      </c>
      <c r="U504" s="386"/>
      <c r="V504" s="391"/>
      <c r="Y504" s="325"/>
      <c r="Z504" s="330"/>
      <c r="AA504" s="52"/>
      <c r="AB504" s="52"/>
      <c r="AC504" s="52"/>
      <c r="AE504" s="131"/>
      <c r="AF504" s="131"/>
    </row>
    <row r="505" spans="3:32" x14ac:dyDescent="0.3">
      <c r="D505" s="326" t="s">
        <v>458</v>
      </c>
      <c r="E505" s="324"/>
      <c r="F505" s="391"/>
      <c r="I505" s="325"/>
      <c r="J505" s="330"/>
      <c r="K505" s="52"/>
      <c r="L505" s="52"/>
      <c r="M505" s="52"/>
      <c r="O505" s="131"/>
      <c r="P505" s="131"/>
      <c r="Q505" s="160"/>
      <c r="T505" s="326" t="s">
        <v>458</v>
      </c>
      <c r="U505" s="386"/>
      <c r="V505" s="391"/>
      <c r="Y505" s="325"/>
      <c r="Z505" s="330"/>
      <c r="AA505" s="52"/>
      <c r="AB505" s="52"/>
      <c r="AC505" s="52"/>
      <c r="AE505" s="131"/>
      <c r="AF505" s="131"/>
    </row>
    <row r="506" spans="3:32" ht="17.25" thickBot="1" x14ac:dyDescent="0.35">
      <c r="C506" s="50"/>
      <c r="D506" s="50"/>
      <c r="E506" s="50"/>
      <c r="F506" s="50"/>
      <c r="G506" s="50"/>
      <c r="H506" s="50"/>
      <c r="I506" s="50"/>
      <c r="J506" s="331"/>
      <c r="K506" s="50"/>
      <c r="L506" s="50"/>
      <c r="M506" s="50"/>
      <c r="S506" s="50"/>
      <c r="T506" s="50"/>
      <c r="U506" s="50"/>
      <c r="V506" s="50"/>
      <c r="W506" s="50"/>
      <c r="X506" s="50"/>
      <c r="Y506" s="50"/>
      <c r="Z506" s="331"/>
      <c r="AA506" s="50"/>
      <c r="AB506" s="50"/>
      <c r="AC506" s="50"/>
    </row>
    <row r="507" spans="3:32" x14ac:dyDescent="0.3">
      <c r="C507" s="48" t="s">
        <v>194</v>
      </c>
      <c r="D507" s="51">
        <f>D502+1</f>
        <v>97</v>
      </c>
      <c r="E507" s="51"/>
      <c r="J507" s="332"/>
      <c r="S507" s="48" t="s">
        <v>194</v>
      </c>
      <c r="T507" s="51">
        <f>T502+1</f>
        <v>97</v>
      </c>
      <c r="U507" s="51"/>
      <c r="Z507" s="332"/>
    </row>
    <row r="508" spans="3:32" x14ac:dyDescent="0.3">
      <c r="D508" s="326" t="s">
        <v>456</v>
      </c>
      <c r="E508" s="669"/>
      <c r="F508" s="670"/>
      <c r="H508" s="48" t="s">
        <v>455</v>
      </c>
      <c r="J508" s="392"/>
      <c r="K508" s="52"/>
      <c r="L508" s="52"/>
      <c r="M508" s="52"/>
      <c r="N508" s="118">
        <f>IF(E508="",0,1)</f>
        <v>0</v>
      </c>
      <c r="O508" s="131">
        <f>IF(E508="",0,J508)</f>
        <v>0</v>
      </c>
      <c r="P508" s="131"/>
      <c r="Q508" s="160"/>
      <c r="T508" s="326" t="s">
        <v>456</v>
      </c>
      <c r="U508" s="667"/>
      <c r="V508" s="668"/>
      <c r="X508" s="48" t="s">
        <v>455</v>
      </c>
      <c r="Z508" s="327"/>
      <c r="AA508" s="52"/>
      <c r="AB508" s="52"/>
      <c r="AC508" s="52"/>
      <c r="AD508" s="118">
        <f>IF(U508="",0,1)</f>
        <v>0</v>
      </c>
      <c r="AE508" s="131">
        <f>IF(U508="",0,Z508)</f>
        <v>0</v>
      </c>
      <c r="AF508" s="131"/>
    </row>
    <row r="509" spans="3:32" x14ac:dyDescent="0.3">
      <c r="D509" s="326" t="s">
        <v>457</v>
      </c>
      <c r="E509" s="324"/>
      <c r="F509" s="391"/>
      <c r="I509" s="325"/>
      <c r="J509" s="330"/>
      <c r="K509" s="52"/>
      <c r="L509" s="52"/>
      <c r="M509" s="52"/>
      <c r="O509" s="131"/>
      <c r="P509" s="131"/>
      <c r="Q509" s="160"/>
      <c r="T509" s="326" t="s">
        <v>457</v>
      </c>
      <c r="U509" s="386"/>
      <c r="V509" s="391"/>
      <c r="Y509" s="325"/>
      <c r="Z509" s="330"/>
      <c r="AA509" s="52"/>
      <c r="AB509" s="52"/>
      <c r="AC509" s="52"/>
      <c r="AE509" s="131"/>
      <c r="AF509" s="131"/>
    </row>
    <row r="510" spans="3:32" x14ac:dyDescent="0.3">
      <c r="D510" s="326" t="s">
        <v>458</v>
      </c>
      <c r="E510" s="324"/>
      <c r="F510" s="391"/>
      <c r="I510" s="325"/>
      <c r="J510" s="330"/>
      <c r="K510" s="52"/>
      <c r="L510" s="52"/>
      <c r="M510" s="52"/>
      <c r="O510" s="131"/>
      <c r="P510" s="131"/>
      <c r="Q510" s="160"/>
      <c r="T510" s="326" t="s">
        <v>458</v>
      </c>
      <c r="U510" s="386"/>
      <c r="V510" s="391"/>
      <c r="Y510" s="325"/>
      <c r="Z510" s="330"/>
      <c r="AA510" s="52"/>
      <c r="AB510" s="52"/>
      <c r="AC510" s="52"/>
      <c r="AE510" s="131"/>
      <c r="AF510" s="131"/>
    </row>
    <row r="511" spans="3:32" ht="17.25" thickBot="1" x14ac:dyDescent="0.35">
      <c r="C511" s="50"/>
      <c r="D511" s="50"/>
      <c r="E511" s="50"/>
      <c r="F511" s="50"/>
      <c r="G511" s="50"/>
      <c r="H511" s="50"/>
      <c r="I511" s="50"/>
      <c r="J511" s="331"/>
      <c r="K511" s="50"/>
      <c r="L511" s="50"/>
      <c r="M511" s="50"/>
      <c r="S511" s="50"/>
      <c r="T511" s="50"/>
      <c r="U511" s="50"/>
      <c r="V511" s="50"/>
      <c r="W511" s="50"/>
      <c r="X511" s="50"/>
      <c r="Y511" s="50"/>
      <c r="Z511" s="331"/>
      <c r="AA511" s="50"/>
      <c r="AB511" s="50"/>
      <c r="AC511" s="50"/>
    </row>
    <row r="512" spans="3:32" x14ac:dyDescent="0.3">
      <c r="C512" s="48" t="s">
        <v>194</v>
      </c>
      <c r="D512" s="51">
        <f>D507+1</f>
        <v>98</v>
      </c>
      <c r="E512" s="51"/>
      <c r="J512" s="332"/>
      <c r="S512" s="48" t="s">
        <v>194</v>
      </c>
      <c r="T512" s="51">
        <f>T507+1</f>
        <v>98</v>
      </c>
      <c r="U512" s="51"/>
      <c r="Z512" s="332"/>
    </row>
    <row r="513" spans="3:32" x14ac:dyDescent="0.3">
      <c r="D513" s="326" t="s">
        <v>456</v>
      </c>
      <c r="E513" s="669"/>
      <c r="F513" s="670"/>
      <c r="H513" s="48" t="s">
        <v>455</v>
      </c>
      <c r="J513" s="392"/>
      <c r="K513" s="52"/>
      <c r="L513" s="52"/>
      <c r="M513" s="52"/>
      <c r="N513" s="118">
        <f>IF(E513="",0,1)</f>
        <v>0</v>
      </c>
      <c r="O513" s="131">
        <f>IF(E513="",0,J513)</f>
        <v>0</v>
      </c>
      <c r="P513" s="131"/>
      <c r="Q513" s="160"/>
      <c r="T513" s="326" t="s">
        <v>456</v>
      </c>
      <c r="U513" s="667"/>
      <c r="V513" s="668"/>
      <c r="X513" s="48" t="s">
        <v>455</v>
      </c>
      <c r="Z513" s="327"/>
      <c r="AA513" s="52"/>
      <c r="AB513" s="52"/>
      <c r="AC513" s="52"/>
      <c r="AD513" s="118">
        <f>IF(U513="",0,1)</f>
        <v>0</v>
      </c>
      <c r="AE513" s="131">
        <f>IF(U513="",0,Z513)</f>
        <v>0</v>
      </c>
      <c r="AF513" s="131"/>
    </row>
    <row r="514" spans="3:32" x14ac:dyDescent="0.3">
      <c r="D514" s="326" t="s">
        <v>457</v>
      </c>
      <c r="E514" s="324"/>
      <c r="F514" s="391"/>
      <c r="I514" s="325"/>
      <c r="J514" s="330"/>
      <c r="K514" s="52"/>
      <c r="L514" s="52"/>
      <c r="M514" s="52"/>
      <c r="O514" s="131"/>
      <c r="P514" s="131"/>
      <c r="Q514" s="160"/>
      <c r="T514" s="326" t="s">
        <v>457</v>
      </c>
      <c r="U514" s="386"/>
      <c r="V514" s="391"/>
      <c r="Y514" s="325"/>
      <c r="Z514" s="330"/>
      <c r="AA514" s="52"/>
      <c r="AB514" s="52"/>
      <c r="AC514" s="52"/>
      <c r="AE514" s="131"/>
      <c r="AF514" s="131"/>
    </row>
    <row r="515" spans="3:32" x14ac:dyDescent="0.3">
      <c r="D515" s="326" t="s">
        <v>458</v>
      </c>
      <c r="E515" s="324"/>
      <c r="F515" s="391"/>
      <c r="I515" s="325"/>
      <c r="J515" s="330"/>
      <c r="K515" s="52"/>
      <c r="L515" s="52"/>
      <c r="M515" s="52"/>
      <c r="O515" s="131"/>
      <c r="P515" s="131"/>
      <c r="Q515" s="160"/>
      <c r="T515" s="326" t="s">
        <v>458</v>
      </c>
      <c r="U515" s="386"/>
      <c r="V515" s="391"/>
      <c r="Y515" s="325"/>
      <c r="Z515" s="330"/>
      <c r="AA515" s="52"/>
      <c r="AB515" s="52"/>
      <c r="AC515" s="52"/>
      <c r="AE515" s="131"/>
      <c r="AF515" s="131"/>
    </row>
    <row r="516" spans="3:32" ht="17.25" thickBot="1" x14ac:dyDescent="0.35">
      <c r="C516" s="50"/>
      <c r="D516" s="50"/>
      <c r="E516" s="50"/>
      <c r="F516" s="50"/>
      <c r="G516" s="50"/>
      <c r="H516" s="50"/>
      <c r="I516" s="50"/>
      <c r="J516" s="331"/>
      <c r="K516" s="50"/>
      <c r="L516" s="50"/>
      <c r="M516" s="50"/>
      <c r="S516" s="50"/>
      <c r="T516" s="50"/>
      <c r="U516" s="50"/>
      <c r="V516" s="50"/>
      <c r="W516" s="50"/>
      <c r="X516" s="50"/>
      <c r="Y516" s="50"/>
      <c r="Z516" s="331"/>
      <c r="AA516" s="50"/>
      <c r="AB516" s="50"/>
      <c r="AC516" s="50"/>
    </row>
    <row r="517" spans="3:32" x14ac:dyDescent="0.3">
      <c r="C517" s="48" t="s">
        <v>194</v>
      </c>
      <c r="D517" s="51">
        <f>D512+1</f>
        <v>99</v>
      </c>
      <c r="E517" s="51"/>
      <c r="J517" s="332"/>
      <c r="S517" s="48" t="s">
        <v>194</v>
      </c>
      <c r="T517" s="51">
        <f>T512+1</f>
        <v>99</v>
      </c>
      <c r="U517" s="51"/>
      <c r="Z517" s="332"/>
    </row>
    <row r="518" spans="3:32" x14ac:dyDescent="0.3">
      <c r="D518" s="326" t="s">
        <v>456</v>
      </c>
      <c r="E518" s="669"/>
      <c r="F518" s="670"/>
      <c r="H518" s="48" t="s">
        <v>455</v>
      </c>
      <c r="J518" s="392"/>
      <c r="K518" s="52"/>
      <c r="L518" s="52"/>
      <c r="M518" s="52"/>
      <c r="N518" s="118">
        <f>IF(E518="",0,1)</f>
        <v>0</v>
      </c>
      <c r="O518" s="131">
        <f>IF(E518="",0,J518)</f>
        <v>0</v>
      </c>
      <c r="P518" s="131"/>
      <c r="Q518" s="160"/>
      <c r="T518" s="326" t="s">
        <v>456</v>
      </c>
      <c r="U518" s="667"/>
      <c r="V518" s="668"/>
      <c r="X518" s="48" t="s">
        <v>455</v>
      </c>
      <c r="Z518" s="327"/>
      <c r="AA518" s="52"/>
      <c r="AB518" s="52"/>
      <c r="AC518" s="52"/>
      <c r="AD518" s="118">
        <f>IF(U518="",0,1)</f>
        <v>0</v>
      </c>
      <c r="AE518" s="131">
        <f>IF(U518="",0,Z518)</f>
        <v>0</v>
      </c>
      <c r="AF518" s="131"/>
    </row>
    <row r="519" spans="3:32" x14ac:dyDescent="0.3">
      <c r="D519" s="326" t="s">
        <v>457</v>
      </c>
      <c r="E519" s="324"/>
      <c r="F519" s="391"/>
      <c r="I519" s="325"/>
      <c r="J519" s="330"/>
      <c r="K519" s="52"/>
      <c r="L519" s="52"/>
      <c r="M519" s="52"/>
      <c r="O519" s="131"/>
      <c r="P519" s="131"/>
      <c r="Q519" s="160"/>
      <c r="T519" s="326" t="s">
        <v>457</v>
      </c>
      <c r="U519" s="386"/>
      <c r="V519" s="391"/>
      <c r="Y519" s="325"/>
      <c r="Z519" s="330"/>
      <c r="AA519" s="52"/>
      <c r="AB519" s="52"/>
      <c r="AC519" s="52"/>
      <c r="AE519" s="131"/>
      <c r="AF519" s="131"/>
    </row>
    <row r="520" spans="3:32" x14ac:dyDescent="0.3">
      <c r="D520" s="326" t="s">
        <v>458</v>
      </c>
      <c r="E520" s="324"/>
      <c r="F520" s="391"/>
      <c r="I520" s="325"/>
      <c r="J520" s="330"/>
      <c r="K520" s="52"/>
      <c r="L520" s="52"/>
      <c r="M520" s="52"/>
      <c r="O520" s="131"/>
      <c r="P520" s="131"/>
      <c r="Q520" s="160"/>
      <c r="T520" s="326" t="s">
        <v>458</v>
      </c>
      <c r="U520" s="386"/>
      <c r="V520" s="391"/>
      <c r="Y520" s="325"/>
      <c r="Z520" s="330"/>
      <c r="AA520" s="52"/>
      <c r="AB520" s="52"/>
      <c r="AC520" s="52"/>
      <c r="AE520" s="131"/>
      <c r="AF520" s="131"/>
    </row>
    <row r="521" spans="3:32" ht="17.25" thickBot="1" x14ac:dyDescent="0.35">
      <c r="C521" s="50"/>
      <c r="D521" s="50"/>
      <c r="E521" s="50"/>
      <c r="F521" s="50"/>
      <c r="G521" s="50"/>
      <c r="H521" s="50"/>
      <c r="I521" s="50"/>
      <c r="J521" s="331"/>
      <c r="K521" s="50"/>
      <c r="L521" s="50"/>
      <c r="M521" s="50"/>
      <c r="S521" s="50"/>
      <c r="T521" s="50"/>
      <c r="U521" s="50"/>
      <c r="V521" s="50"/>
      <c r="W521" s="50"/>
      <c r="X521" s="50"/>
      <c r="Y521" s="50"/>
      <c r="Z521" s="331"/>
      <c r="AA521" s="50"/>
      <c r="AB521" s="50"/>
      <c r="AC521" s="50"/>
    </row>
    <row r="522" spans="3:32" x14ac:dyDescent="0.3">
      <c r="C522" s="48" t="s">
        <v>194</v>
      </c>
      <c r="D522" s="51">
        <f>D517+1</f>
        <v>100</v>
      </c>
      <c r="E522" s="51"/>
      <c r="J522" s="332"/>
      <c r="S522" s="48" t="s">
        <v>194</v>
      </c>
      <c r="T522" s="51">
        <f>T517+1</f>
        <v>100</v>
      </c>
      <c r="U522" s="51"/>
      <c r="Z522" s="332"/>
    </row>
    <row r="523" spans="3:32" x14ac:dyDescent="0.3">
      <c r="D523" s="326" t="s">
        <v>456</v>
      </c>
      <c r="E523" s="669"/>
      <c r="F523" s="670"/>
      <c r="H523" s="48" t="s">
        <v>455</v>
      </c>
      <c r="J523" s="392"/>
      <c r="K523" s="52"/>
      <c r="L523" s="52"/>
      <c r="M523" s="52"/>
      <c r="N523" s="118">
        <f>IF(E523="",0,1)</f>
        <v>0</v>
      </c>
      <c r="O523" s="131">
        <f>IF(E523="",0,J523)</f>
        <v>0</v>
      </c>
      <c r="P523" s="131"/>
      <c r="Q523" s="160"/>
      <c r="T523" s="326" t="s">
        <v>456</v>
      </c>
      <c r="U523" s="667"/>
      <c r="V523" s="668"/>
      <c r="X523" s="48" t="s">
        <v>455</v>
      </c>
      <c r="Z523" s="327"/>
      <c r="AA523" s="52"/>
      <c r="AB523" s="52"/>
      <c r="AC523" s="52"/>
      <c r="AD523" s="118">
        <f>IF(U523="",0,1)</f>
        <v>0</v>
      </c>
      <c r="AE523" s="131">
        <f>IF(U523="",0,Z523)</f>
        <v>0</v>
      </c>
      <c r="AF523" s="131"/>
    </row>
    <row r="524" spans="3:32" x14ac:dyDescent="0.3">
      <c r="D524" s="326" t="s">
        <v>457</v>
      </c>
      <c r="E524" s="324"/>
      <c r="F524" s="391"/>
      <c r="I524" s="325"/>
      <c r="J524" s="330"/>
      <c r="K524" s="52"/>
      <c r="L524" s="52"/>
      <c r="M524" s="52"/>
      <c r="O524" s="131"/>
      <c r="P524" s="131"/>
      <c r="Q524" s="160"/>
      <c r="T524" s="326" t="s">
        <v>457</v>
      </c>
      <c r="U524" s="386"/>
      <c r="V524" s="391"/>
      <c r="Y524" s="325"/>
      <c r="Z524" s="330"/>
      <c r="AA524" s="52"/>
      <c r="AB524" s="52"/>
      <c r="AC524" s="52"/>
      <c r="AE524" s="131"/>
      <c r="AF524" s="131"/>
    </row>
    <row r="525" spans="3:32" x14ac:dyDescent="0.3">
      <c r="D525" s="326" t="s">
        <v>458</v>
      </c>
      <c r="E525" s="324"/>
      <c r="F525" s="391"/>
      <c r="I525" s="325"/>
      <c r="J525" s="330"/>
      <c r="K525" s="52"/>
      <c r="L525" s="52"/>
      <c r="M525" s="52"/>
      <c r="O525" s="131"/>
      <c r="P525" s="131"/>
      <c r="Q525" s="160"/>
      <c r="T525" s="326" t="s">
        <v>458</v>
      </c>
      <c r="U525" s="386"/>
      <c r="V525" s="391"/>
      <c r="Y525" s="325"/>
      <c r="Z525" s="330"/>
      <c r="AA525" s="52"/>
      <c r="AB525" s="52"/>
      <c r="AC525" s="52"/>
      <c r="AE525" s="131"/>
      <c r="AF525" s="131"/>
    </row>
    <row r="526" spans="3:32" ht="17.25" thickBot="1" x14ac:dyDescent="0.35">
      <c r="C526" s="50"/>
      <c r="D526" s="50"/>
      <c r="E526" s="50"/>
      <c r="F526" s="50"/>
      <c r="G526" s="50"/>
      <c r="H526" s="50"/>
      <c r="I526" s="50"/>
      <c r="J526" s="331"/>
      <c r="K526" s="50"/>
      <c r="L526" s="50"/>
      <c r="M526" s="50"/>
      <c r="S526" s="50"/>
      <c r="T526" s="50"/>
      <c r="U526" s="50"/>
      <c r="V526" s="50"/>
      <c r="W526" s="50"/>
      <c r="X526" s="50"/>
      <c r="Y526" s="50"/>
      <c r="Z526" s="331"/>
      <c r="AA526" s="50"/>
      <c r="AB526" s="50"/>
      <c r="AC526" s="50"/>
    </row>
    <row r="527" spans="3:32" x14ac:dyDescent="0.3">
      <c r="J527" s="332"/>
      <c r="Z527" s="332"/>
    </row>
    <row r="528" spans="3:32" x14ac:dyDescent="0.3">
      <c r="J528" s="332"/>
      <c r="Z528" s="332"/>
    </row>
    <row r="529" spans="10:26" x14ac:dyDescent="0.3">
      <c r="J529" s="332"/>
      <c r="Z529" s="332"/>
    </row>
    <row r="530" spans="10:26" x14ac:dyDescent="0.3">
      <c r="J530" s="332"/>
      <c r="Z530" s="332"/>
    </row>
    <row r="531" spans="10:26" x14ac:dyDescent="0.3">
      <c r="J531" s="332"/>
      <c r="Z531" s="332"/>
    </row>
    <row r="532" spans="10:26" x14ac:dyDescent="0.3">
      <c r="J532" s="332"/>
      <c r="Z532" s="332"/>
    </row>
    <row r="533" spans="10:26" x14ac:dyDescent="0.3">
      <c r="J533" s="332"/>
      <c r="Z533" s="332"/>
    </row>
    <row r="534" spans="10:26" x14ac:dyDescent="0.3">
      <c r="J534" s="332"/>
      <c r="Z534" s="332"/>
    </row>
    <row r="535" spans="10:26" x14ac:dyDescent="0.3">
      <c r="J535" s="332"/>
      <c r="Z535" s="332"/>
    </row>
    <row r="536" spans="10:26" x14ac:dyDescent="0.3">
      <c r="J536" s="332"/>
      <c r="Z536" s="332"/>
    </row>
    <row r="537" spans="10:26" x14ac:dyDescent="0.3">
      <c r="J537" s="332"/>
      <c r="Z537" s="332"/>
    </row>
    <row r="538" spans="10:26" x14ac:dyDescent="0.3">
      <c r="J538" s="332"/>
      <c r="Z538" s="332"/>
    </row>
    <row r="539" spans="10:26" x14ac:dyDescent="0.3">
      <c r="J539" s="332"/>
      <c r="Z539" s="332"/>
    </row>
    <row r="540" spans="10:26" x14ac:dyDescent="0.3">
      <c r="J540" s="332"/>
      <c r="Z540" s="332"/>
    </row>
    <row r="541" spans="10:26" x14ac:dyDescent="0.3">
      <c r="J541" s="332"/>
      <c r="Z541" s="332"/>
    </row>
    <row r="542" spans="10:26" x14ac:dyDescent="0.3">
      <c r="J542" s="332"/>
      <c r="Z542" s="332"/>
    </row>
    <row r="543" spans="10:26" x14ac:dyDescent="0.3">
      <c r="J543" s="332"/>
      <c r="Z543" s="332"/>
    </row>
    <row r="544" spans="10:26" x14ac:dyDescent="0.3">
      <c r="J544" s="332"/>
      <c r="Z544" s="332"/>
    </row>
    <row r="545" spans="10:26" x14ac:dyDescent="0.3">
      <c r="J545" s="332"/>
      <c r="Z545" s="332"/>
    </row>
    <row r="546" spans="10:26" x14ac:dyDescent="0.3">
      <c r="J546" s="332"/>
      <c r="Z546" s="332"/>
    </row>
    <row r="547" spans="10:26" x14ac:dyDescent="0.3">
      <c r="J547" s="332"/>
      <c r="Z547" s="332"/>
    </row>
    <row r="548" spans="10:26" x14ac:dyDescent="0.3">
      <c r="J548" s="332"/>
      <c r="Z548" s="332"/>
    </row>
    <row r="549" spans="10:26" x14ac:dyDescent="0.3">
      <c r="J549" s="332"/>
      <c r="Z549" s="332"/>
    </row>
    <row r="550" spans="10:26" x14ac:dyDescent="0.3">
      <c r="J550" s="332"/>
      <c r="Z550" s="332"/>
    </row>
    <row r="551" spans="10:26" x14ac:dyDescent="0.3">
      <c r="J551" s="332"/>
      <c r="Z551" s="332"/>
    </row>
    <row r="552" spans="10:26" x14ac:dyDescent="0.3">
      <c r="J552" s="332"/>
      <c r="Z552" s="332"/>
    </row>
    <row r="553" spans="10:26" x14ac:dyDescent="0.3">
      <c r="J553" s="332"/>
      <c r="Z553" s="332"/>
    </row>
    <row r="554" spans="10:26" x14ac:dyDescent="0.3">
      <c r="J554" s="332"/>
      <c r="Z554" s="332"/>
    </row>
    <row r="555" spans="10:26" x14ac:dyDescent="0.3">
      <c r="J555" s="332"/>
      <c r="Z555" s="332"/>
    </row>
    <row r="556" spans="10:26" x14ac:dyDescent="0.3">
      <c r="J556" s="332"/>
      <c r="Z556" s="332"/>
    </row>
    <row r="557" spans="10:26" x14ac:dyDescent="0.3">
      <c r="J557" s="332"/>
      <c r="Z557" s="332"/>
    </row>
    <row r="558" spans="10:26" x14ac:dyDescent="0.3">
      <c r="J558" s="332"/>
      <c r="Z558" s="332"/>
    </row>
    <row r="559" spans="10:26" x14ac:dyDescent="0.3">
      <c r="J559" s="332"/>
      <c r="Z559" s="332"/>
    </row>
    <row r="560" spans="10:26" x14ac:dyDescent="0.3">
      <c r="J560" s="332"/>
      <c r="Z560" s="332"/>
    </row>
    <row r="561" spans="10:26" x14ac:dyDescent="0.3">
      <c r="J561" s="332"/>
      <c r="Z561" s="332"/>
    </row>
    <row r="562" spans="10:26" x14ac:dyDescent="0.3">
      <c r="J562" s="332"/>
      <c r="Z562" s="332"/>
    </row>
    <row r="563" spans="10:26" x14ac:dyDescent="0.3">
      <c r="J563" s="332"/>
      <c r="Z563" s="332"/>
    </row>
    <row r="564" spans="10:26" x14ac:dyDescent="0.3">
      <c r="J564" s="332"/>
      <c r="Z564" s="332"/>
    </row>
    <row r="565" spans="10:26" x14ac:dyDescent="0.3">
      <c r="J565" s="332"/>
      <c r="Z565" s="332"/>
    </row>
    <row r="566" spans="10:26" x14ac:dyDescent="0.3">
      <c r="J566" s="332"/>
      <c r="Z566" s="332"/>
    </row>
    <row r="567" spans="10:26" x14ac:dyDescent="0.3">
      <c r="J567" s="332"/>
      <c r="Z567" s="332"/>
    </row>
    <row r="568" spans="10:26" x14ac:dyDescent="0.3">
      <c r="J568" s="332"/>
      <c r="Z568" s="332"/>
    </row>
    <row r="569" spans="10:26" x14ac:dyDescent="0.3">
      <c r="J569" s="332"/>
      <c r="Z569" s="332"/>
    </row>
    <row r="570" spans="10:26" x14ac:dyDescent="0.3">
      <c r="J570" s="332"/>
      <c r="Z570" s="332"/>
    </row>
    <row r="571" spans="10:26" x14ac:dyDescent="0.3">
      <c r="J571" s="332"/>
      <c r="Z571" s="332"/>
    </row>
    <row r="572" spans="10:26" x14ac:dyDescent="0.3">
      <c r="J572" s="332"/>
      <c r="Z572" s="332"/>
    </row>
    <row r="573" spans="10:26" x14ac:dyDescent="0.3">
      <c r="J573" s="332"/>
      <c r="Z573" s="332"/>
    </row>
    <row r="574" spans="10:26" x14ac:dyDescent="0.3">
      <c r="J574" s="332"/>
      <c r="Z574" s="332"/>
    </row>
    <row r="575" spans="10:26" x14ac:dyDescent="0.3">
      <c r="J575" s="332"/>
      <c r="Z575" s="332"/>
    </row>
    <row r="576" spans="10:26" x14ac:dyDescent="0.3">
      <c r="J576" s="332"/>
      <c r="Z576" s="332"/>
    </row>
    <row r="577" spans="10:26" x14ac:dyDescent="0.3">
      <c r="J577" s="332"/>
      <c r="Z577" s="332"/>
    </row>
    <row r="578" spans="10:26" x14ac:dyDescent="0.3">
      <c r="J578" s="332"/>
      <c r="Z578" s="332"/>
    </row>
    <row r="579" spans="10:26" x14ac:dyDescent="0.3">
      <c r="J579" s="332"/>
      <c r="Z579" s="332"/>
    </row>
    <row r="580" spans="10:26" x14ac:dyDescent="0.3">
      <c r="J580" s="332"/>
      <c r="Z580" s="332"/>
    </row>
    <row r="581" spans="10:26" x14ac:dyDescent="0.3">
      <c r="J581" s="332"/>
      <c r="Z581" s="332"/>
    </row>
    <row r="582" spans="10:26" x14ac:dyDescent="0.3">
      <c r="J582" s="332"/>
      <c r="Z582" s="332"/>
    </row>
    <row r="583" spans="10:26" x14ac:dyDescent="0.3">
      <c r="J583" s="332"/>
      <c r="Z583" s="332"/>
    </row>
    <row r="584" spans="10:26" x14ac:dyDescent="0.3">
      <c r="J584" s="332"/>
      <c r="Z584" s="332"/>
    </row>
    <row r="585" spans="10:26" x14ac:dyDescent="0.3">
      <c r="J585" s="332"/>
      <c r="Z585" s="332"/>
    </row>
    <row r="586" spans="10:26" x14ac:dyDescent="0.3">
      <c r="J586" s="332"/>
      <c r="Z586" s="332"/>
    </row>
    <row r="587" spans="10:26" x14ac:dyDescent="0.3">
      <c r="J587" s="332"/>
      <c r="Z587" s="332"/>
    </row>
    <row r="588" spans="10:26" x14ac:dyDescent="0.3">
      <c r="J588" s="332"/>
      <c r="Z588" s="332"/>
    </row>
    <row r="589" spans="10:26" x14ac:dyDescent="0.3">
      <c r="J589" s="332"/>
      <c r="Z589" s="332"/>
    </row>
    <row r="590" spans="10:26" x14ac:dyDescent="0.3">
      <c r="J590" s="332"/>
      <c r="Z590" s="332"/>
    </row>
    <row r="591" spans="10:26" x14ac:dyDescent="0.3">
      <c r="J591" s="332"/>
      <c r="Z591" s="332"/>
    </row>
    <row r="592" spans="10:26" x14ac:dyDescent="0.3">
      <c r="J592" s="332"/>
      <c r="Z592" s="332"/>
    </row>
    <row r="593" spans="10:26" x14ac:dyDescent="0.3">
      <c r="J593" s="332"/>
      <c r="Z593" s="332"/>
    </row>
    <row r="594" spans="10:26" x14ac:dyDescent="0.3">
      <c r="J594" s="332"/>
      <c r="Z594" s="332"/>
    </row>
  </sheetData>
  <sheetProtection algorithmName="SHA-512" hashValue="eScH+0w3CUu8oD3IpI7LIWcLtyp7HueT0Jxd6AbfBF0DFockjRWV+jN+sKNaxHw08u3gi1KbazLzLtmPZREHIQ==" saltValue="Z+PHmlXi7Ps/aXkQmhlcfA==" spinCount="100000" sheet="1" objects="1" scenarios="1" selectLockedCells="1"/>
  <mergeCells count="222">
    <mergeCell ref="S2:AC2"/>
    <mergeCell ref="S3:AC3"/>
    <mergeCell ref="E523:F523"/>
    <mergeCell ref="W6:AA6"/>
    <mergeCell ref="W8:X8"/>
    <mergeCell ref="S14:AC14"/>
    <mergeCell ref="S16:AC16"/>
    <mergeCell ref="S17:AC17"/>
    <mergeCell ref="S20:AC20"/>
    <mergeCell ref="W22:X22"/>
    <mergeCell ref="W23:X23"/>
    <mergeCell ref="S26:AC26"/>
    <mergeCell ref="E73:F73"/>
    <mergeCell ref="E78:F78"/>
    <mergeCell ref="E173:F173"/>
    <mergeCell ref="E178:F178"/>
    <mergeCell ref="E183:F183"/>
    <mergeCell ref="E188:F188"/>
    <mergeCell ref="E193:F193"/>
    <mergeCell ref="E198:F198"/>
    <mergeCell ref="E203:F203"/>
    <mergeCell ref="C2:M2"/>
    <mergeCell ref="C17:M17"/>
    <mergeCell ref="C20:M20"/>
    <mergeCell ref="G22:H22"/>
    <mergeCell ref="G23:H23"/>
    <mergeCell ref="C26:M26"/>
    <mergeCell ref="G6:K6"/>
    <mergeCell ref="G8:H8"/>
    <mergeCell ref="C14:M14"/>
    <mergeCell ref="C16:M16"/>
    <mergeCell ref="C3:M3"/>
    <mergeCell ref="E28:F28"/>
    <mergeCell ref="E33:F33"/>
    <mergeCell ref="E38:F38"/>
    <mergeCell ref="E43:F43"/>
    <mergeCell ref="E48:F48"/>
    <mergeCell ref="E53:F53"/>
    <mergeCell ref="E58:F58"/>
    <mergeCell ref="E63:F63"/>
    <mergeCell ref="E68:F68"/>
    <mergeCell ref="E83:F83"/>
    <mergeCell ref="E88:F88"/>
    <mergeCell ref="E93:F93"/>
    <mergeCell ref="E98:F98"/>
    <mergeCell ref="E103:F103"/>
    <mergeCell ref="E108:F108"/>
    <mergeCell ref="E113:F113"/>
    <mergeCell ref="E118:F118"/>
    <mergeCell ref="E123:F123"/>
    <mergeCell ref="E128:F128"/>
    <mergeCell ref="E133:F133"/>
    <mergeCell ref="E138:F138"/>
    <mergeCell ref="E143:F143"/>
    <mergeCell ref="E148:F148"/>
    <mergeCell ref="E153:F153"/>
    <mergeCell ref="E158:F158"/>
    <mergeCell ref="E163:F163"/>
    <mergeCell ref="E168:F168"/>
    <mergeCell ref="E208:F208"/>
    <mergeCell ref="E213:F213"/>
    <mergeCell ref="E218:F218"/>
    <mergeCell ref="E223:F223"/>
    <mergeCell ref="E228:F228"/>
    <mergeCell ref="E233:F233"/>
    <mergeCell ref="E238:F238"/>
    <mergeCell ref="E243:F243"/>
    <mergeCell ref="E248:F248"/>
    <mergeCell ref="E253:F253"/>
    <mergeCell ref="E258:F258"/>
    <mergeCell ref="E263:F263"/>
    <mergeCell ref="E268:F268"/>
    <mergeCell ref="E273:F273"/>
    <mergeCell ref="E278:F278"/>
    <mergeCell ref="E283:F283"/>
    <mergeCell ref="E288:F288"/>
    <mergeCell ref="E293:F293"/>
    <mergeCell ref="E298:F298"/>
    <mergeCell ref="E303:F303"/>
    <mergeCell ref="E308:F308"/>
    <mergeCell ref="E313:F313"/>
    <mergeCell ref="E318:F318"/>
    <mergeCell ref="E323:F323"/>
    <mergeCell ref="E328:F328"/>
    <mergeCell ref="E333:F333"/>
    <mergeCell ref="E338:F338"/>
    <mergeCell ref="E343:F343"/>
    <mergeCell ref="E348:F348"/>
    <mergeCell ref="E353:F353"/>
    <mergeCell ref="E358:F358"/>
    <mergeCell ref="E363:F363"/>
    <mergeCell ref="E368:F368"/>
    <mergeCell ref="E373:F373"/>
    <mergeCell ref="E378:F378"/>
    <mergeCell ref="E383:F383"/>
    <mergeCell ref="E388:F388"/>
    <mergeCell ref="E393:F393"/>
    <mergeCell ref="E398:F398"/>
    <mergeCell ref="E403:F403"/>
    <mergeCell ref="E408:F408"/>
    <mergeCell ref="E413:F413"/>
    <mergeCell ref="E418:F418"/>
    <mergeCell ref="E423:F423"/>
    <mergeCell ref="E428:F428"/>
    <mergeCell ref="E433:F433"/>
    <mergeCell ref="E438:F438"/>
    <mergeCell ref="E443:F443"/>
    <mergeCell ref="E448:F448"/>
    <mergeCell ref="E453:F453"/>
    <mergeCell ref="E458:F458"/>
    <mergeCell ref="E463:F463"/>
    <mergeCell ref="E468:F468"/>
    <mergeCell ref="E473:F473"/>
    <mergeCell ref="E478:F478"/>
    <mergeCell ref="E483:F483"/>
    <mergeCell ref="E488:F488"/>
    <mergeCell ref="E493:F493"/>
    <mergeCell ref="E498:F498"/>
    <mergeCell ref="E503:F503"/>
    <mergeCell ref="E508:F508"/>
    <mergeCell ref="E513:F513"/>
    <mergeCell ref="E518:F518"/>
    <mergeCell ref="U28:V28"/>
    <mergeCell ref="U33:V33"/>
    <mergeCell ref="U38:V38"/>
    <mergeCell ref="U43:V43"/>
    <mergeCell ref="U48:V48"/>
    <mergeCell ref="U53:V53"/>
    <mergeCell ref="U58:V58"/>
    <mergeCell ref="U63:V63"/>
    <mergeCell ref="U68:V68"/>
    <mergeCell ref="U73:V73"/>
    <mergeCell ref="U78:V78"/>
    <mergeCell ref="U83:V83"/>
    <mergeCell ref="U88:V88"/>
    <mergeCell ref="U93:V93"/>
    <mergeCell ref="U98:V98"/>
    <mergeCell ref="U103:V103"/>
    <mergeCell ref="U108:V108"/>
    <mergeCell ref="U113:V113"/>
    <mergeCell ref="U118:V118"/>
    <mergeCell ref="U123:V123"/>
    <mergeCell ref="U128:V128"/>
    <mergeCell ref="U133:V133"/>
    <mergeCell ref="U138:V138"/>
    <mergeCell ref="U143:V143"/>
    <mergeCell ref="U148:V148"/>
    <mergeCell ref="U153:V153"/>
    <mergeCell ref="U158:V158"/>
    <mergeCell ref="U163:V163"/>
    <mergeCell ref="U168:V168"/>
    <mergeCell ref="U173:V173"/>
    <mergeCell ref="U178:V178"/>
    <mergeCell ref="U183:V183"/>
    <mergeCell ref="U188:V188"/>
    <mergeCell ref="U193:V193"/>
    <mergeCell ref="U198:V198"/>
    <mergeCell ref="U203:V203"/>
    <mergeCell ref="U208:V208"/>
    <mergeCell ref="U213:V213"/>
    <mergeCell ref="U218:V218"/>
    <mergeCell ref="U223:V223"/>
    <mergeCell ref="U228:V228"/>
    <mergeCell ref="U233:V233"/>
    <mergeCell ref="U238:V238"/>
    <mergeCell ref="U243:V243"/>
    <mergeCell ref="U248:V248"/>
    <mergeCell ref="U253:V253"/>
    <mergeCell ref="U258:V258"/>
    <mergeCell ref="U263:V263"/>
    <mergeCell ref="U268:V268"/>
    <mergeCell ref="U273:V273"/>
    <mergeCell ref="U278:V278"/>
    <mergeCell ref="U283:V283"/>
    <mergeCell ref="U288:V288"/>
    <mergeCell ref="U293:V293"/>
    <mergeCell ref="U298:V298"/>
    <mergeCell ref="U303:V303"/>
    <mergeCell ref="U308:V308"/>
    <mergeCell ref="U313:V313"/>
    <mergeCell ref="U318:V318"/>
    <mergeCell ref="U323:V323"/>
    <mergeCell ref="U328:V328"/>
    <mergeCell ref="U333:V333"/>
    <mergeCell ref="U338:V338"/>
    <mergeCell ref="U343:V343"/>
    <mergeCell ref="U348:V348"/>
    <mergeCell ref="U353:V353"/>
    <mergeCell ref="U358:V358"/>
    <mergeCell ref="U363:V363"/>
    <mergeCell ref="U368:V368"/>
    <mergeCell ref="U373:V373"/>
    <mergeCell ref="U378:V378"/>
    <mergeCell ref="U383:V383"/>
    <mergeCell ref="U388:V388"/>
    <mergeCell ref="U393:V393"/>
    <mergeCell ref="U398:V398"/>
    <mergeCell ref="U403:V403"/>
    <mergeCell ref="U408:V408"/>
    <mergeCell ref="U413:V413"/>
    <mergeCell ref="U418:V418"/>
    <mergeCell ref="U423:V423"/>
    <mergeCell ref="U428:V428"/>
    <mergeCell ref="U433:V433"/>
    <mergeCell ref="U438:V438"/>
    <mergeCell ref="U443:V443"/>
    <mergeCell ref="U448:V448"/>
    <mergeCell ref="U453:V453"/>
    <mergeCell ref="U458:V458"/>
    <mergeCell ref="U463:V463"/>
    <mergeCell ref="U468:V468"/>
    <mergeCell ref="U473:V473"/>
    <mergeCell ref="U523:V523"/>
    <mergeCell ref="U478:V478"/>
    <mergeCell ref="U483:V483"/>
    <mergeCell ref="U488:V488"/>
    <mergeCell ref="U493:V493"/>
    <mergeCell ref="U498:V498"/>
    <mergeCell ref="U503:V503"/>
    <mergeCell ref="U508:V508"/>
    <mergeCell ref="U513:V513"/>
    <mergeCell ref="U518:V518"/>
  </mergeCells>
  <dataValidations count="1">
    <dataValidation showInputMessage="1" showErrorMessage="1" sqref="E28:E30 F29:F30 E513:E515 F514:F515 E188:E190 F189:F190 E33:E35 F34:F35 E38:E40 F39:F40 E43:E45 F44:F45 E48:E50 F49:F50 E53:E55 F54:F55 E58:E60 F59:F60 E63:E65 F64:F65 E68:E70 F69:F70 E73:E75 F74:F75 E78:E80 F79:F80 E83:E85 F84:F85 E88:E90 F89:F90 E93:E95 F94:F95 E98:E100 F99:F100 E103:E105 F104:F105 E108:E110 F109:F110 E113:E115 F114:F115 E118:E120 F119:F120 E123:E125 F124:F125 E128:E130 F129:F130 E133:E135 F134:F135 E138:E140 F139:F140 E143:E145 F144:F145 E148:E150 F149:F150 E153:E155 F154:F155 E158:E160 F159:F160 E163:E165 F164:F165 E168:E170 F169:F170 E173:E175 F174:F175 E178:E180 F179:F180 E183:E185 F184:F185 E193:E195 F194:F195 E198:E200 F199:F200 E203:E205 F204:F205 E208:E210 F209:F210 E213:E215 F214:F215 E218:E220 F219:F220 E223:E225 F224:F225 E228:E230 F229:F230 E233:E235 F234:F235 E238:E240 F239:F240 E243:E245 F244:F245 E248:E250 F249:F250 E253:E255 F254:F255 E258:E260 F259:F260 E263:E265 F264:F265 E268:E270 F269:F270 E273:E275 F274:F275 E278:E280 F279:F280 E283:E285 F284:F285 E288:E290 F289:F290 E293:E295 F294:F295 E298:E300 F299:F300 E448:E450 F449:F450 E303:E305 F304:F305 E308:E310 F309:F310 E313:E315 F314:F315 E318:E320 F319:F320 E323:E325 F324:F325 E328:E330 F329:F330 E333:E335 F334:F335 E338:E340 F339:F340 E343:E345 F344:F345 E348:E350 F349:F350 E353:E355 F354:F355 E358:E360 F359:F360 E363:E365 F364:F365 E368:E370 F369:F370 E373:E375 F374:F375 E378:E380 F379:F380 E383:E385 F384:F385 E388:E390 F389:F390 E393:E395 F394:F395 E398:E400 F399:F400 E403:E405 F404:F405 E408:E410 F409:F410 E413:E415 F414:F415 E418:E420 F419:F420 E423:E425 F424:F425 E428:E430 F429:F430 E433:E435 F434:F435 E438:E440 F439:F440 E443:E445 F444:F445 E453:E455 F454:F455 E458:E460 F459:F460 E463:E465 F464:F465 E468:E470 F469:F470 E473:E475 F474:F475 E478:E480 F479:F480 E483:E485 F484:F485 E488:E490 F489:F490 E493:E495 F494:F495 E498:E500 F499:F500 E503:E505 F504:F505 E508:E510 F509:F510 U513:U515 V514:V515 E518:E520 F519:F520 U28:U30 V29:V30 U518:U520 V519:V520 U188:U190 V189:V190 U33:U35 V34:V35 U38:U40 V39:V40 U43:U45 V44:V45 U48:U50 V49:V50 U53:U55 V54:V55 U58:U60 V59:V60 U63:U65 V64:V65 U68:U70 V69:V70 U73:U75 V74:V75 U78:U80 V79:V80 U83:U85 V84:V85 U88:U90 V89:V90 U93:U95 V94:V95 U98:U100 V99:V100 U103:U105 V104:V105 U108:U110 V109:V110 U113:U115 V114:V115 U118:U120 V119:V120 U123:U125 V124:V125 U128:U130 V129:V130 U133:U135 V134:V135 U138:U140 V139:V140 U143:U145 V144:V145 U148:U150 V149:V150 U153:U155 V154:V155 U158:U160 V159:V160 U163:U165 V164:V165 U168:U170 V169:V170 U173:U175 V174:V175 U178:U180 V179:V180 U183:U185 V184:V185 U193:U195 V194:V195 U198:U200 V199:V200 U203:U205 V204:V205 U208:U210 V209:V210 U213:U215 V214:V215 U218:U220 V219:V220 U223:U225 V224:V225 U228:U230 V229:V230 U233:U235 V234:V235 U238:U240 V239:V240 U243:U245 V244:V245 U248:U250 V249:V250 U253:U255 V254:V255 U258:U260 V259:V260 U263:U265 V264:V265 U268:U270 V269:V270 U273:U275 V274:V275 U278:U280 V279:V280 U283:U285 V284:V285 U288:U290 V289:V290 U293:U295 V294:V295 U298:U300 V299:V300 U448:U450 V449:V450 U303:U305 V304:V305 U308:U310 V309:V310 U313:U315 V314:V315 U318:U320 V319:V320 U323:U325 V324:V325 U328:U330 V329:V330 U333:U335 V334:V335 U338:U340 V339:V340 U343:U345 V344:V345 U348:U350 V349:V350 U353:U355 V354:V355 U358:U360 V359:V360 U363:U365 V364:V365 U368:U370 V369:V370 U373:U375 V374:V375 U378:U380 V379:V380 U383:U385 V384:V385 U388:U390 V389:V390 U393:U395 V394:V395 U398:U400 V399:V400 U403:U405 V404:V405 U408:U410 V409:V410 U413:U415 V414:V415 U418:U420 V419:V420 U423:U425 V424:V425 U428:U430 V429:V430 U433:U435 V434:V435 U438:U440 V439:V440 U443:U445 V444:V445 U453:U455 V454:V455 U458:U460 V459:V460 U463:U465 V464:V465 U468:U470 V469:V470 U473:U475 V474:V475 U478:U480 V479:V480 U483:U485 V484:V485 U488:U490 V489:V490 U493:U495 V494:V495 U498:U500 V499:V500 U503:U505 V504:V505 U508:U510 V509:V510 E523:E525 F524:F525 U523:U525 V524:V525"/>
  </dataValidations>
  <pageMargins left="0.7" right="0.7" top="0.75" bottom="0.75" header="0.3" footer="0.3"/>
  <pageSetup scale="67" orientation="portrait" r:id="rId1"/>
  <headerFooter>
    <oddFooter>&amp;LVersion: 1/1/2014&amp;CTab: &amp;A&amp;RPrint Date: &amp;D</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B47"/>
  <sheetViews>
    <sheetView showGridLines="0" view="pageBreakPreview" zoomScale="115" zoomScaleNormal="100" zoomScaleSheetLayoutView="115" workbookViewId="0">
      <selection activeCell="F20" sqref="F20"/>
    </sheetView>
  </sheetViews>
  <sheetFormatPr defaultRowHeight="15.75" x14ac:dyDescent="0.25"/>
  <cols>
    <col min="1" max="1" width="2.140625" style="1" customWidth="1"/>
    <col min="2" max="2" width="9.140625" style="3" hidden="1" customWidth="1"/>
    <col min="3" max="3" width="9.140625" style="73" hidden="1" customWidth="1"/>
    <col min="4" max="4" width="9.140625" style="71" hidden="1" customWidth="1"/>
    <col min="5" max="6" width="4.85546875" style="3" customWidth="1"/>
    <col min="7" max="14" width="12.28515625" style="3" customWidth="1"/>
    <col min="15" max="15" width="2.140625" style="3" customWidth="1"/>
    <col min="16" max="16" width="11.7109375" style="18" hidden="1" customWidth="1"/>
    <col min="17" max="17" width="9.140625" style="73" hidden="1" customWidth="1"/>
    <col min="18" max="18" width="9.140625" style="71" hidden="1" customWidth="1"/>
    <col min="19" max="20" width="4.85546875" style="3" customWidth="1"/>
    <col min="21" max="28" width="12.28515625" style="3" customWidth="1"/>
    <col min="29" max="29" width="9.140625" style="1" customWidth="1"/>
    <col min="30" max="16384" width="9.140625" style="1"/>
  </cols>
  <sheetData>
    <row r="1" spans="2:28" x14ac:dyDescent="0.25">
      <c r="P1" s="156"/>
    </row>
    <row r="2" spans="2:28" x14ac:dyDescent="0.25">
      <c r="B2" s="1"/>
      <c r="C2" s="74"/>
      <c r="E2" s="517" t="s">
        <v>611</v>
      </c>
      <c r="F2" s="517"/>
      <c r="G2" s="517"/>
      <c r="H2" s="517"/>
      <c r="I2" s="517"/>
      <c r="J2" s="517"/>
      <c r="K2" s="517"/>
      <c r="L2" s="517"/>
      <c r="M2" s="517"/>
      <c r="N2" s="517"/>
      <c r="O2" s="360"/>
      <c r="P2" s="154"/>
      <c r="Q2" s="74"/>
      <c r="S2" s="517" t="s">
        <v>464</v>
      </c>
      <c r="T2" s="517"/>
      <c r="U2" s="517"/>
      <c r="V2" s="517"/>
      <c r="W2" s="517"/>
      <c r="X2" s="517"/>
      <c r="Y2" s="517"/>
      <c r="Z2" s="517"/>
      <c r="AA2" s="517"/>
      <c r="AB2" s="517"/>
    </row>
    <row r="3" spans="2:28" ht="16.5" thickBot="1" x14ac:dyDescent="0.3">
      <c r="B3" s="1"/>
      <c r="C3" s="74"/>
      <c r="E3" s="518" t="s">
        <v>249</v>
      </c>
      <c r="F3" s="518"/>
      <c r="G3" s="518"/>
      <c r="H3" s="518"/>
      <c r="I3" s="518"/>
      <c r="J3" s="518"/>
      <c r="K3" s="518"/>
      <c r="L3" s="518"/>
      <c r="M3" s="518"/>
      <c r="N3" s="518"/>
      <c r="O3" s="2"/>
      <c r="P3" s="154"/>
      <c r="Q3" s="74"/>
      <c r="S3" s="518" t="s">
        <v>250</v>
      </c>
      <c r="T3" s="518"/>
      <c r="U3" s="518"/>
      <c r="V3" s="518"/>
      <c r="W3" s="518"/>
      <c r="X3" s="518"/>
      <c r="Y3" s="518"/>
      <c r="Z3" s="518"/>
      <c r="AA3" s="518"/>
      <c r="AB3" s="518"/>
    </row>
    <row r="4" spans="2:28" x14ac:dyDescent="0.25">
      <c r="B4" s="1"/>
      <c r="C4" s="74"/>
      <c r="E4" s="2"/>
      <c r="F4" s="2"/>
      <c r="G4" s="2"/>
      <c r="H4" s="2"/>
      <c r="I4" s="2"/>
      <c r="J4" s="2"/>
      <c r="K4" s="2"/>
      <c r="L4" s="2"/>
      <c r="M4" s="2"/>
      <c r="N4" s="2"/>
      <c r="O4" s="2"/>
      <c r="P4" s="154"/>
      <c r="Q4" s="74"/>
      <c r="S4" s="2"/>
      <c r="T4" s="2"/>
      <c r="U4" s="2"/>
      <c r="V4" s="2"/>
      <c r="W4" s="2"/>
      <c r="X4" s="2"/>
      <c r="Y4" s="2"/>
      <c r="Z4" s="2"/>
      <c r="AA4" s="2"/>
      <c r="AB4" s="2"/>
    </row>
    <row r="5" spans="2:28" x14ac:dyDescent="0.25">
      <c r="B5" s="1"/>
      <c r="C5" s="74"/>
      <c r="E5" s="2"/>
      <c r="F5" s="2"/>
      <c r="H5" s="4" t="s">
        <v>0</v>
      </c>
      <c r="I5" s="61" t="str">
        <f>IF(Summary!E5="","",Summary!E5)</f>
        <v/>
      </c>
      <c r="J5" s="364"/>
      <c r="K5" s="364"/>
      <c r="L5" s="364"/>
      <c r="M5" s="364"/>
      <c r="N5" s="2"/>
      <c r="O5" s="2"/>
      <c r="P5" s="154"/>
      <c r="Q5" s="74"/>
      <c r="S5" s="2"/>
      <c r="T5" s="2"/>
      <c r="V5" s="4" t="s">
        <v>0</v>
      </c>
      <c r="W5" s="61" t="str">
        <f>IF(Summary!$S5="","",Summary!$S5)</f>
        <v/>
      </c>
      <c r="X5" s="462"/>
      <c r="Y5" s="462"/>
      <c r="Z5" s="462"/>
      <c r="AA5" s="462"/>
      <c r="AB5" s="2"/>
    </row>
    <row r="6" spans="2:28" x14ac:dyDescent="0.25">
      <c r="B6" s="1"/>
      <c r="C6" s="74"/>
      <c r="H6" s="4" t="s">
        <v>1</v>
      </c>
      <c r="I6" s="561" t="str">
        <f>IF(Summary!E6="","",Summary!E6)</f>
        <v/>
      </c>
      <c r="J6" s="562"/>
      <c r="K6" s="562"/>
      <c r="L6" s="562"/>
      <c r="M6" s="563"/>
      <c r="P6" s="154"/>
      <c r="Q6" s="74"/>
      <c r="V6" s="4" t="s">
        <v>1</v>
      </c>
      <c r="W6" s="561" t="str">
        <f>IF(Summary!$S6="","",Summary!$S6)</f>
        <v/>
      </c>
      <c r="X6" s="562"/>
      <c r="Y6" s="562"/>
      <c r="Z6" s="562"/>
      <c r="AA6" s="563"/>
    </row>
    <row r="7" spans="2:28" x14ac:dyDescent="0.25">
      <c r="B7" s="1"/>
      <c r="C7" s="74"/>
      <c r="H7" s="4"/>
      <c r="I7" s="362"/>
      <c r="J7" s="362"/>
      <c r="K7" s="364"/>
      <c r="L7" s="364"/>
      <c r="M7" s="364"/>
      <c r="P7" s="154"/>
      <c r="Q7" s="74"/>
      <c r="V7" s="4"/>
      <c r="W7" s="460"/>
      <c r="X7" s="460"/>
      <c r="Y7" s="462"/>
      <c r="Z7" s="462"/>
      <c r="AA7" s="462"/>
    </row>
    <row r="8" spans="2:28" x14ac:dyDescent="0.25">
      <c r="B8" s="1"/>
      <c r="C8" s="74"/>
      <c r="H8" s="4" t="s">
        <v>244</v>
      </c>
      <c r="I8" s="564" t="str">
        <f>IF(Summary!E8="","",Summary!E8)</f>
        <v/>
      </c>
      <c r="J8" s="564"/>
      <c r="K8" s="364"/>
      <c r="L8" s="364"/>
      <c r="M8" s="364"/>
      <c r="P8" s="154"/>
      <c r="Q8" s="74"/>
      <c r="V8" s="4" t="s">
        <v>244</v>
      </c>
      <c r="W8" s="569" t="str">
        <f>IF(Summary!$S8="","",Summary!$S8)</f>
        <v/>
      </c>
      <c r="X8" s="570"/>
      <c r="Y8" s="462"/>
      <c r="Z8" s="462"/>
      <c r="AA8" s="462"/>
    </row>
    <row r="9" spans="2:28" x14ac:dyDescent="0.25">
      <c r="B9" s="1"/>
      <c r="C9" s="74"/>
      <c r="H9" s="4"/>
      <c r="I9" s="309"/>
      <c r="J9" s="309"/>
      <c r="K9" s="364"/>
      <c r="L9" s="364"/>
      <c r="M9" s="364"/>
      <c r="P9" s="154"/>
      <c r="Q9" s="74"/>
      <c r="V9" s="4"/>
      <c r="W9" s="309"/>
      <c r="X9" s="309"/>
      <c r="Y9" s="462"/>
      <c r="Z9" s="462"/>
      <c r="AA9" s="462"/>
    </row>
    <row r="10" spans="2:28" x14ac:dyDescent="0.25">
      <c r="B10" s="1"/>
      <c r="C10" s="74"/>
      <c r="H10" s="4" t="s">
        <v>241</v>
      </c>
      <c r="I10" s="63">
        <f>IF(E16="",SUM(E20:E22),0)</f>
        <v>0</v>
      </c>
      <c r="J10" s="309"/>
      <c r="K10" s="364"/>
      <c r="L10" s="364"/>
      <c r="M10" s="364"/>
      <c r="P10" s="154"/>
      <c r="Q10" s="74"/>
      <c r="V10" s="4" t="s">
        <v>242</v>
      </c>
      <c r="W10" s="63">
        <f>IF(S16="",SUM(S20:S22),0)</f>
        <v>0</v>
      </c>
      <c r="X10" s="309"/>
      <c r="Y10" s="462"/>
      <c r="Z10" s="462"/>
      <c r="AA10" s="462"/>
    </row>
    <row r="11" spans="2:28" ht="16.5" thickBot="1" x14ac:dyDescent="0.3">
      <c r="B11" s="1"/>
      <c r="C11" s="74"/>
      <c r="E11" s="5"/>
      <c r="F11" s="5"/>
      <c r="G11" s="5"/>
      <c r="H11" s="5"/>
      <c r="I11" s="5"/>
      <c r="J11" s="5"/>
      <c r="K11" s="5"/>
      <c r="L11" s="5"/>
      <c r="M11" s="5"/>
      <c r="N11" s="5"/>
      <c r="P11" s="154"/>
      <c r="Q11" s="74"/>
      <c r="S11" s="5"/>
      <c r="T11" s="5"/>
      <c r="U11" s="5"/>
      <c r="V11" s="5"/>
      <c r="W11" s="5"/>
      <c r="X11" s="5"/>
      <c r="Y11" s="5"/>
      <c r="Z11" s="5"/>
      <c r="AA11" s="5"/>
      <c r="AB11" s="5"/>
    </row>
    <row r="12" spans="2:28" x14ac:dyDescent="0.25">
      <c r="P12" s="156"/>
    </row>
    <row r="13" spans="2:28" x14ac:dyDescent="0.25">
      <c r="B13" s="1"/>
      <c r="C13" s="74"/>
      <c r="E13" s="7"/>
      <c r="F13" s="7"/>
      <c r="G13" s="7"/>
      <c r="H13" s="7"/>
      <c r="I13" s="7"/>
      <c r="J13" s="7"/>
      <c r="K13" s="7"/>
      <c r="L13" s="7"/>
      <c r="M13" s="7"/>
      <c r="N13" s="7"/>
      <c r="O13" s="7"/>
      <c r="P13" s="154"/>
      <c r="Q13" s="74"/>
      <c r="S13" s="7"/>
      <c r="T13" s="7"/>
      <c r="U13" s="7"/>
      <c r="V13" s="7"/>
      <c r="W13" s="7"/>
      <c r="X13" s="7"/>
      <c r="Y13" s="7"/>
      <c r="Z13" s="7"/>
      <c r="AA13" s="7"/>
      <c r="AB13" s="7"/>
    </row>
    <row r="14" spans="2:28" ht="38.25" customHeight="1" x14ac:dyDescent="0.25">
      <c r="B14" s="1"/>
      <c r="C14" s="74"/>
      <c r="E14" s="584" t="s">
        <v>203</v>
      </c>
      <c r="F14" s="584"/>
      <c r="G14" s="584"/>
      <c r="H14" s="584"/>
      <c r="I14" s="584"/>
      <c r="J14" s="584"/>
      <c r="K14" s="584"/>
      <c r="L14" s="584"/>
      <c r="M14" s="584"/>
      <c r="N14" s="584"/>
      <c r="O14" s="365"/>
      <c r="P14" s="154"/>
      <c r="Q14" s="74"/>
      <c r="S14" s="584" t="s">
        <v>203</v>
      </c>
      <c r="T14" s="584"/>
      <c r="U14" s="584"/>
      <c r="V14" s="584"/>
      <c r="W14" s="584"/>
      <c r="X14" s="584"/>
      <c r="Y14" s="584"/>
      <c r="Z14" s="584"/>
      <c r="AA14" s="584"/>
      <c r="AB14" s="584"/>
    </row>
    <row r="15" spans="2:28" x14ac:dyDescent="0.25">
      <c r="B15" s="1"/>
      <c r="C15" s="74"/>
      <c r="P15" s="154"/>
      <c r="Q15" s="74"/>
    </row>
    <row r="16" spans="2:28" x14ac:dyDescent="0.25">
      <c r="B16" s="1"/>
      <c r="C16" s="74"/>
      <c r="D16" s="368"/>
      <c r="E16" s="555" t="str">
        <f>IF((COUNTIF(F20:F22,"X")&gt;1),"ERROR: SELECT ONLY ONE OPTION","")</f>
        <v/>
      </c>
      <c r="F16" s="555"/>
      <c r="G16" s="555"/>
      <c r="H16" s="555"/>
      <c r="I16" s="555"/>
      <c r="J16" s="555"/>
      <c r="K16" s="555"/>
      <c r="L16" s="555"/>
      <c r="M16" s="555"/>
      <c r="N16" s="555"/>
      <c r="O16" s="361"/>
      <c r="P16" s="154"/>
      <c r="Q16" s="74"/>
      <c r="R16" s="368"/>
      <c r="S16" s="555" t="str">
        <f>IF((COUNTIF(T20:T22,"X")&gt;1),"ERROR: SELECT ONLY ONE OPTION","")</f>
        <v/>
      </c>
      <c r="T16" s="555"/>
      <c r="U16" s="555"/>
      <c r="V16" s="555"/>
      <c r="W16" s="555"/>
      <c r="X16" s="555"/>
      <c r="Y16" s="555"/>
      <c r="Z16" s="555"/>
      <c r="AA16" s="555"/>
      <c r="AB16" s="555"/>
    </row>
    <row r="17" spans="2:28" x14ac:dyDescent="0.25">
      <c r="B17" s="1"/>
      <c r="C17" s="74"/>
      <c r="D17" s="368" t="s">
        <v>4</v>
      </c>
      <c r="E17" s="1"/>
      <c r="F17" s="1"/>
      <c r="G17" s="1"/>
      <c r="H17" s="1"/>
      <c r="P17" s="154"/>
      <c r="Q17" s="74"/>
      <c r="R17" s="368" t="s">
        <v>4</v>
      </c>
      <c r="S17" s="1"/>
      <c r="T17" s="1"/>
      <c r="U17" s="1"/>
      <c r="V17" s="1"/>
    </row>
    <row r="18" spans="2:28" ht="16.5" thickBot="1" x14ac:dyDescent="0.3">
      <c r="B18" s="1"/>
      <c r="C18" s="74"/>
      <c r="E18" s="514" t="s">
        <v>610</v>
      </c>
      <c r="F18" s="514"/>
      <c r="G18" s="514"/>
      <c r="H18" s="514"/>
      <c r="I18" s="514"/>
      <c r="J18" s="514"/>
      <c r="K18" s="514"/>
      <c r="L18" s="514"/>
      <c r="M18" s="514"/>
      <c r="N18" s="514"/>
      <c r="O18" s="360"/>
      <c r="P18" s="154"/>
      <c r="Q18" s="74"/>
      <c r="S18" s="514" t="s">
        <v>610</v>
      </c>
      <c r="T18" s="514"/>
      <c r="U18" s="514"/>
      <c r="V18" s="514"/>
      <c r="W18" s="514"/>
      <c r="X18" s="514"/>
      <c r="Y18" s="514"/>
      <c r="Z18" s="514"/>
      <c r="AA18" s="514"/>
      <c r="AB18" s="514"/>
    </row>
    <row r="19" spans="2:28" x14ac:dyDescent="0.25">
      <c r="B19" s="1"/>
      <c r="C19" s="363"/>
      <c r="D19" s="273" t="s">
        <v>248</v>
      </c>
      <c r="G19" s="10"/>
      <c r="H19" s="10"/>
      <c r="I19" s="10"/>
      <c r="J19" s="10"/>
      <c r="K19" s="10"/>
      <c r="L19" s="10"/>
      <c r="M19" s="10"/>
      <c r="N19" s="10"/>
      <c r="O19" s="10"/>
      <c r="P19" s="154"/>
      <c r="Q19" s="363"/>
      <c r="R19" s="273" t="s">
        <v>248</v>
      </c>
      <c r="U19" s="10"/>
      <c r="V19" s="10"/>
      <c r="W19" s="10"/>
      <c r="X19" s="10"/>
      <c r="Y19" s="10"/>
      <c r="Z19" s="10"/>
      <c r="AA19" s="10"/>
      <c r="AB19" s="10"/>
    </row>
    <row r="20" spans="2:28" ht="72.75" customHeight="1" x14ac:dyDescent="0.25">
      <c r="B20" s="1"/>
      <c r="C20" s="71"/>
      <c r="D20" s="144">
        <v>1</v>
      </c>
      <c r="E20" s="17" t="str">
        <f>IF(F20="X",D20,"")</f>
        <v/>
      </c>
      <c r="F20" s="68"/>
      <c r="G20" s="679" t="s">
        <v>466</v>
      </c>
      <c r="H20" s="680"/>
      <c r="I20" s="680"/>
      <c r="J20" s="680"/>
      <c r="K20" s="680"/>
      <c r="L20" s="680"/>
      <c r="M20" s="680"/>
      <c r="N20" s="680"/>
      <c r="O20" s="295"/>
      <c r="P20" s="1"/>
      <c r="Q20" s="71"/>
      <c r="R20" s="144">
        <v>1</v>
      </c>
      <c r="S20" s="17" t="str">
        <f>IF(T20="X",R20,"")</f>
        <v/>
      </c>
      <c r="T20" s="288"/>
      <c r="U20" s="679" t="s">
        <v>466</v>
      </c>
      <c r="V20" s="680"/>
      <c r="W20" s="680"/>
      <c r="X20" s="680"/>
      <c r="Y20" s="680"/>
      <c r="Z20" s="680"/>
      <c r="AA20" s="680"/>
      <c r="AB20" s="680"/>
    </row>
    <row r="21" spans="2:28" ht="81" customHeight="1" x14ac:dyDescent="0.25">
      <c r="B21" s="1"/>
      <c r="C21" s="71"/>
      <c r="D21" s="144">
        <v>2</v>
      </c>
      <c r="E21" s="17" t="str">
        <f>IF(F21="X",D21,"")</f>
        <v/>
      </c>
      <c r="F21" s="68"/>
      <c r="G21" s="681" t="s">
        <v>467</v>
      </c>
      <c r="H21" s="682"/>
      <c r="I21" s="682"/>
      <c r="J21" s="682"/>
      <c r="K21" s="682"/>
      <c r="L21" s="682"/>
      <c r="M21" s="682"/>
      <c r="N21" s="682"/>
      <c r="O21" s="295"/>
      <c r="P21" s="1"/>
      <c r="Q21" s="71"/>
      <c r="R21" s="144">
        <v>2</v>
      </c>
      <c r="S21" s="17" t="str">
        <f>IF(T21="X",R21,"")</f>
        <v/>
      </c>
      <c r="T21" s="288"/>
      <c r="U21" s="681" t="s">
        <v>467</v>
      </c>
      <c r="V21" s="682"/>
      <c r="W21" s="682"/>
      <c r="X21" s="682"/>
      <c r="Y21" s="682"/>
      <c r="Z21" s="682"/>
      <c r="AA21" s="682"/>
      <c r="AB21" s="682"/>
    </row>
    <row r="22" spans="2:28" ht="92.25" customHeight="1" x14ac:dyDescent="0.25">
      <c r="B22" s="1"/>
      <c r="C22" s="71"/>
      <c r="D22" s="71">
        <v>3</v>
      </c>
      <c r="E22" s="17" t="str">
        <f>IF(F22="X",D22,"")</f>
        <v/>
      </c>
      <c r="F22" s="68"/>
      <c r="G22" s="681" t="s">
        <v>468</v>
      </c>
      <c r="H22" s="682"/>
      <c r="I22" s="682"/>
      <c r="J22" s="682"/>
      <c r="K22" s="682"/>
      <c r="L22" s="682"/>
      <c r="M22" s="682"/>
      <c r="N22" s="682"/>
      <c r="P22" s="154"/>
      <c r="Q22" s="71"/>
      <c r="R22" s="71">
        <v>3</v>
      </c>
      <c r="S22" s="17" t="str">
        <f>IF(T22="X",R22,"")</f>
        <v/>
      </c>
      <c r="T22" s="288"/>
      <c r="U22" s="681" t="s">
        <v>468</v>
      </c>
      <c r="V22" s="682"/>
      <c r="W22" s="682"/>
      <c r="X22" s="682"/>
      <c r="Y22" s="682"/>
      <c r="Z22" s="682"/>
      <c r="AA22" s="682"/>
      <c r="AB22" s="682"/>
    </row>
    <row r="23" spans="2:28" ht="15" customHeight="1" x14ac:dyDescent="0.25">
      <c r="B23" s="1"/>
      <c r="C23" s="74"/>
      <c r="G23" s="11"/>
      <c r="P23" s="154"/>
      <c r="Q23" s="74"/>
      <c r="U23" s="11"/>
    </row>
    <row r="24" spans="2:28" ht="15" customHeight="1" x14ac:dyDescent="0.25">
      <c r="B24" s="1"/>
      <c r="C24" s="74"/>
      <c r="G24" s="11"/>
      <c r="P24" s="154"/>
      <c r="Q24" s="74"/>
      <c r="U24" s="11"/>
    </row>
    <row r="25" spans="2:28" ht="15" customHeight="1" x14ac:dyDescent="0.25">
      <c r="B25" s="1"/>
      <c r="C25" s="74"/>
      <c r="G25" s="11"/>
      <c r="P25" s="154"/>
      <c r="Q25" s="74"/>
      <c r="U25" s="11"/>
    </row>
    <row r="26" spans="2:28" ht="15" customHeight="1" x14ac:dyDescent="0.25">
      <c r="B26" s="1"/>
      <c r="C26" s="74"/>
      <c r="G26" s="11"/>
      <c r="P26" s="154"/>
      <c r="Q26" s="74"/>
      <c r="U26" s="11"/>
    </row>
    <row r="27" spans="2:28" ht="15" customHeight="1" x14ac:dyDescent="0.25">
      <c r="B27" s="1"/>
      <c r="C27" s="74"/>
      <c r="G27" s="11"/>
      <c r="P27" s="154"/>
      <c r="Q27" s="74"/>
      <c r="U27" s="11"/>
    </row>
    <row r="28" spans="2:28" x14ac:dyDescent="0.25">
      <c r="B28" s="1"/>
      <c r="C28" s="74"/>
      <c r="G28" s="11"/>
      <c r="P28" s="154"/>
      <c r="Q28" s="74"/>
      <c r="U28" s="11"/>
    </row>
    <row r="29" spans="2:28" x14ac:dyDescent="0.25">
      <c r="B29" s="1"/>
      <c r="C29" s="74"/>
      <c r="G29" s="11"/>
      <c r="P29" s="154"/>
      <c r="Q29" s="74"/>
      <c r="U29" s="11"/>
    </row>
    <row r="30" spans="2:28" x14ac:dyDescent="0.25">
      <c r="B30" s="1"/>
      <c r="C30" s="74"/>
      <c r="G30" s="11"/>
      <c r="P30" s="154"/>
      <c r="Q30" s="74"/>
      <c r="U30" s="11"/>
    </row>
    <row r="31" spans="2:28" x14ac:dyDescent="0.25">
      <c r="B31" s="1"/>
      <c r="C31" s="74"/>
      <c r="G31" s="11"/>
      <c r="P31" s="154"/>
      <c r="Q31" s="74"/>
      <c r="U31" s="11"/>
    </row>
    <row r="32" spans="2:28" x14ac:dyDescent="0.25">
      <c r="B32" s="1"/>
      <c r="C32" s="74"/>
      <c r="G32" s="11"/>
      <c r="P32" s="154"/>
      <c r="Q32" s="74"/>
      <c r="U32" s="11"/>
    </row>
    <row r="33" spans="2:28" s="11" customFormat="1" x14ac:dyDescent="0.25">
      <c r="C33" s="75"/>
      <c r="D33" s="71"/>
      <c r="P33" s="155"/>
      <c r="Q33" s="75"/>
      <c r="R33" s="71"/>
    </row>
    <row r="34" spans="2:28" ht="48.75" customHeight="1" x14ac:dyDescent="0.25">
      <c r="B34" s="1"/>
      <c r="C34" s="74"/>
      <c r="E34" s="515"/>
      <c r="F34" s="515"/>
      <c r="G34" s="515"/>
      <c r="H34" s="515"/>
      <c r="I34" s="515"/>
      <c r="J34" s="515"/>
      <c r="K34" s="515"/>
      <c r="L34" s="515"/>
      <c r="M34" s="515"/>
      <c r="N34" s="515"/>
      <c r="O34" s="359"/>
      <c r="P34" s="154"/>
      <c r="Q34" s="74"/>
      <c r="S34" s="515"/>
      <c r="T34" s="515"/>
      <c r="U34" s="515"/>
      <c r="V34" s="515"/>
      <c r="W34" s="515"/>
      <c r="X34" s="515"/>
      <c r="Y34" s="515"/>
      <c r="Z34" s="515"/>
      <c r="AA34" s="515"/>
      <c r="AB34" s="515"/>
    </row>
    <row r="35" spans="2:28" s="11" customFormat="1" ht="62.25" customHeight="1" x14ac:dyDescent="0.25">
      <c r="C35" s="75"/>
      <c r="D35" s="71"/>
      <c r="E35" s="515"/>
      <c r="F35" s="515"/>
      <c r="G35" s="515"/>
      <c r="H35" s="515"/>
      <c r="I35" s="515"/>
      <c r="J35" s="515"/>
      <c r="K35" s="515"/>
      <c r="L35" s="515"/>
      <c r="M35" s="515"/>
      <c r="N35" s="515"/>
      <c r="O35" s="454"/>
      <c r="P35" s="155"/>
      <c r="Q35" s="75"/>
      <c r="R35" s="71"/>
      <c r="S35" s="515"/>
      <c r="T35" s="515"/>
      <c r="U35" s="515"/>
      <c r="V35" s="515"/>
      <c r="W35" s="515"/>
      <c r="X35" s="515"/>
      <c r="Y35" s="515"/>
      <c r="Z35" s="515"/>
      <c r="AA35" s="515"/>
      <c r="AB35" s="515"/>
    </row>
    <row r="36" spans="2:28" s="11" customFormat="1" x14ac:dyDescent="0.25">
      <c r="C36" s="75"/>
      <c r="D36" s="71"/>
      <c r="P36" s="152"/>
      <c r="Q36" s="75"/>
      <c r="R36" s="71"/>
    </row>
    <row r="37" spans="2:28" s="11" customFormat="1" x14ac:dyDescent="0.25">
      <c r="C37" s="75"/>
      <c r="D37" s="71"/>
      <c r="P37" s="152"/>
      <c r="Q37" s="75"/>
      <c r="R37" s="71"/>
    </row>
    <row r="38" spans="2:28" s="11" customFormat="1" x14ac:dyDescent="0.25">
      <c r="C38" s="75"/>
      <c r="D38" s="71"/>
      <c r="P38" s="152"/>
      <c r="Q38" s="75"/>
      <c r="R38" s="71"/>
    </row>
    <row r="40" spans="2:28" x14ac:dyDescent="0.25">
      <c r="B40" s="1"/>
      <c r="C40" s="74"/>
      <c r="E40" s="13"/>
      <c r="F40" s="13"/>
      <c r="G40" s="14"/>
      <c r="P40" s="148"/>
      <c r="Q40" s="74"/>
      <c r="S40" s="13"/>
      <c r="T40" s="13"/>
      <c r="U40" s="14"/>
    </row>
    <row r="47" spans="2:28" x14ac:dyDescent="0.25">
      <c r="B47" s="1"/>
      <c r="C47" s="74"/>
      <c r="E47" s="1"/>
      <c r="F47" s="1"/>
      <c r="H47" s="1"/>
      <c r="I47" s="1"/>
      <c r="J47" s="1"/>
      <c r="K47" s="1"/>
      <c r="L47" s="1"/>
      <c r="M47" s="1"/>
      <c r="N47" s="1"/>
      <c r="O47" s="1"/>
      <c r="P47" s="148"/>
      <c r="Q47" s="74"/>
      <c r="S47" s="1"/>
      <c r="T47" s="1"/>
      <c r="V47" s="1"/>
      <c r="W47" s="1"/>
      <c r="X47" s="1"/>
      <c r="Y47" s="1"/>
      <c r="Z47" s="1"/>
      <c r="AA47" s="1"/>
      <c r="AB47" s="1"/>
    </row>
  </sheetData>
  <sheetProtection algorithmName="SHA-512" hashValue="dKbC1+jXHDTEW/AJa1Df/aVzW65Jf4ZUvcBrlr2tkoF9ZyQ2OdrbYbXd1KtgbZ6QB/eSnSeA83scPklgfQNviw==" saltValue="UiMrhZn0mFC06OFwr9a7Hg==" spinCount="100000" sheet="1" objects="1" scenarios="1" selectLockedCells="1"/>
  <mergeCells count="24">
    <mergeCell ref="S2:AB2"/>
    <mergeCell ref="S3:AB3"/>
    <mergeCell ref="W6:AA6"/>
    <mergeCell ref="W8:X8"/>
    <mergeCell ref="S14:AB14"/>
    <mergeCell ref="S16:AB16"/>
    <mergeCell ref="S18:AB18"/>
    <mergeCell ref="E34:N34"/>
    <mergeCell ref="E35:N35"/>
    <mergeCell ref="E18:N18"/>
    <mergeCell ref="G20:N20"/>
    <mergeCell ref="G21:N21"/>
    <mergeCell ref="U20:AB20"/>
    <mergeCell ref="U21:AB21"/>
    <mergeCell ref="S34:AB34"/>
    <mergeCell ref="S35:AB35"/>
    <mergeCell ref="E16:N16"/>
    <mergeCell ref="G22:N22"/>
    <mergeCell ref="U22:AB22"/>
    <mergeCell ref="E2:N2"/>
    <mergeCell ref="E3:N3"/>
    <mergeCell ref="I6:M6"/>
    <mergeCell ref="I8:J8"/>
    <mergeCell ref="E14:N14"/>
  </mergeCells>
  <dataValidations count="1">
    <dataValidation type="list" allowBlank="1" showInputMessage="1" showErrorMessage="1" sqref="F20:F22 T20:T22">
      <formula1>$D$16:$D$17</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51"/>
  <sheetViews>
    <sheetView showGridLines="0" view="pageBreakPreview" zoomScale="115" zoomScaleNormal="100" zoomScaleSheetLayoutView="115" workbookViewId="0">
      <selection activeCell="E22" sqref="E22"/>
    </sheetView>
  </sheetViews>
  <sheetFormatPr defaultRowHeight="15.75" x14ac:dyDescent="0.25"/>
  <cols>
    <col min="1" max="1" width="3.7109375" style="3" customWidth="1"/>
    <col min="2" max="3" width="9.140625" style="71" hidden="1" customWidth="1"/>
    <col min="4" max="5" width="4.85546875" style="3" customWidth="1"/>
    <col min="6" max="13" width="12.28515625" style="3" customWidth="1"/>
    <col min="14" max="14" width="1.7109375" style="18" customWidth="1"/>
    <col min="15" max="16" width="9.140625" style="71" hidden="1" customWidth="1"/>
    <col min="17" max="18" width="4.85546875" style="3" customWidth="1"/>
    <col min="19" max="26" width="12.28515625" style="3" customWidth="1"/>
    <col min="27" max="16384" width="9.140625" style="1"/>
  </cols>
  <sheetData>
    <row r="1" spans="1:26" x14ac:dyDescent="0.25">
      <c r="N1" s="156"/>
    </row>
    <row r="2" spans="1:26" x14ac:dyDescent="0.25">
      <c r="A2" s="1"/>
      <c r="D2" s="604" t="s">
        <v>173</v>
      </c>
      <c r="E2" s="604"/>
      <c r="F2" s="604"/>
      <c r="G2" s="604"/>
      <c r="H2" s="604"/>
      <c r="I2" s="604"/>
      <c r="J2" s="604"/>
      <c r="K2" s="604"/>
      <c r="L2" s="604"/>
      <c r="M2" s="604"/>
      <c r="N2" s="154"/>
      <c r="Q2" s="604" t="s">
        <v>173</v>
      </c>
      <c r="R2" s="604"/>
      <c r="S2" s="604"/>
      <c r="T2" s="604"/>
      <c r="U2" s="604"/>
      <c r="V2" s="604"/>
      <c r="W2" s="604"/>
      <c r="X2" s="604"/>
      <c r="Y2" s="604"/>
      <c r="Z2" s="604"/>
    </row>
    <row r="3" spans="1:26" ht="16.5" thickBot="1" x14ac:dyDescent="0.3">
      <c r="A3" s="1"/>
      <c r="D3" s="518" t="s">
        <v>249</v>
      </c>
      <c r="E3" s="518"/>
      <c r="F3" s="518"/>
      <c r="G3" s="518"/>
      <c r="H3" s="518"/>
      <c r="I3" s="518"/>
      <c r="J3" s="518"/>
      <c r="K3" s="518"/>
      <c r="L3" s="518"/>
      <c r="M3" s="518"/>
      <c r="N3" s="154"/>
      <c r="Q3" s="518" t="s">
        <v>250</v>
      </c>
      <c r="R3" s="518"/>
      <c r="S3" s="518"/>
      <c r="T3" s="518"/>
      <c r="U3" s="518"/>
      <c r="V3" s="518"/>
      <c r="W3" s="518"/>
      <c r="X3" s="518"/>
      <c r="Y3" s="518"/>
      <c r="Z3" s="518"/>
    </row>
    <row r="4" spans="1:26" x14ac:dyDescent="0.25">
      <c r="A4" s="1"/>
      <c r="D4" s="2"/>
      <c r="E4" s="2"/>
      <c r="F4" s="2"/>
      <c r="G4" s="2"/>
      <c r="H4" s="2"/>
      <c r="I4" s="2"/>
      <c r="J4" s="2"/>
      <c r="K4" s="2"/>
      <c r="L4" s="2"/>
      <c r="M4" s="2"/>
      <c r="N4" s="154"/>
      <c r="Q4" s="2"/>
      <c r="R4" s="2"/>
      <c r="S4" s="2"/>
      <c r="T4" s="2"/>
      <c r="U4" s="2"/>
      <c r="V4" s="2"/>
      <c r="W4" s="2"/>
      <c r="X4" s="2"/>
      <c r="Y4" s="2"/>
      <c r="Z4" s="2"/>
    </row>
    <row r="5" spans="1:26" x14ac:dyDescent="0.25">
      <c r="A5" s="1"/>
      <c r="D5" s="2"/>
      <c r="E5" s="2"/>
      <c r="G5" s="4" t="s">
        <v>0</v>
      </c>
      <c r="H5" s="61" t="str">
        <f>IF(Summary!E5="","",Summary!E5)</f>
        <v/>
      </c>
      <c r="I5" s="211"/>
      <c r="J5" s="211"/>
      <c r="K5" s="211"/>
      <c r="L5" s="211"/>
      <c r="M5" s="2"/>
      <c r="N5" s="154"/>
      <c r="Q5" s="2"/>
      <c r="R5" s="2"/>
      <c r="T5" s="4" t="s">
        <v>0</v>
      </c>
      <c r="U5" s="61" t="str">
        <f>IF(Summary!$S5="","",Summary!$S5)</f>
        <v/>
      </c>
      <c r="V5" s="99"/>
      <c r="W5" s="99"/>
      <c r="X5" s="99"/>
      <c r="Y5" s="99"/>
      <c r="Z5" s="2"/>
    </row>
    <row r="6" spans="1:26" x14ac:dyDescent="0.25">
      <c r="A6" s="1"/>
      <c r="G6" s="4" t="s">
        <v>1</v>
      </c>
      <c r="H6" s="561" t="str">
        <f>IF(Summary!E6="","",Summary!E6)</f>
        <v/>
      </c>
      <c r="I6" s="562"/>
      <c r="J6" s="562"/>
      <c r="K6" s="562"/>
      <c r="L6" s="563"/>
      <c r="N6" s="154"/>
      <c r="T6" s="4" t="s">
        <v>1</v>
      </c>
      <c r="U6" s="561" t="str">
        <f>IF(Summary!$S6="","",Summary!$S6)</f>
        <v/>
      </c>
      <c r="V6" s="562"/>
      <c r="W6" s="562"/>
      <c r="X6" s="562"/>
      <c r="Y6" s="563"/>
    </row>
    <row r="7" spans="1:26" x14ac:dyDescent="0.25">
      <c r="A7" s="1"/>
      <c r="G7" s="4"/>
      <c r="H7" s="210"/>
      <c r="I7" s="210"/>
      <c r="J7" s="211"/>
      <c r="K7" s="211"/>
      <c r="L7" s="211"/>
      <c r="N7" s="154"/>
      <c r="T7" s="4"/>
      <c r="U7" s="98"/>
      <c r="V7" s="98"/>
      <c r="W7" s="99"/>
      <c r="X7" s="99"/>
      <c r="Y7" s="99"/>
    </row>
    <row r="8" spans="1:26" x14ac:dyDescent="0.25">
      <c r="A8" s="1"/>
      <c r="G8" s="4" t="s">
        <v>244</v>
      </c>
      <c r="H8" s="564" t="str">
        <f>IF(Summary!E8="","",Summary!E8)</f>
        <v/>
      </c>
      <c r="I8" s="564"/>
      <c r="J8" s="211"/>
      <c r="K8" s="211"/>
      <c r="L8" s="211"/>
      <c r="N8" s="154"/>
      <c r="T8" s="4" t="s">
        <v>244</v>
      </c>
      <c r="U8" s="569" t="str">
        <f>IF(Summary!$S8="","",Summary!$S8)</f>
        <v/>
      </c>
      <c r="V8" s="570"/>
      <c r="W8" s="99"/>
      <c r="X8" s="99"/>
      <c r="Y8" s="99"/>
    </row>
    <row r="9" spans="1:26" x14ac:dyDescent="0.25">
      <c r="A9" s="1"/>
      <c r="G9" s="4"/>
      <c r="H9" s="66"/>
      <c r="I9" s="66"/>
      <c r="J9" s="80"/>
      <c r="K9" s="80"/>
      <c r="L9" s="80"/>
      <c r="N9" s="154"/>
      <c r="T9" s="4"/>
      <c r="U9" s="66"/>
      <c r="V9" s="66"/>
      <c r="W9" s="80"/>
      <c r="X9" s="80"/>
      <c r="Y9" s="80"/>
    </row>
    <row r="10" spans="1:26" x14ac:dyDescent="0.25">
      <c r="A10" s="1"/>
      <c r="G10" s="4" t="s">
        <v>241</v>
      </c>
      <c r="H10" s="63">
        <f>IF(B23&lt;=1,SUM(D20:D22),"")</f>
        <v>0</v>
      </c>
      <c r="I10" s="66"/>
      <c r="J10" s="80"/>
      <c r="K10" s="80"/>
      <c r="L10" s="80"/>
      <c r="N10" s="154"/>
      <c r="T10" s="4" t="s">
        <v>242</v>
      </c>
      <c r="U10" s="63">
        <f>IF(O23&lt;=1,SUM(Q20:Q22),"")</f>
        <v>0</v>
      </c>
      <c r="V10" s="66"/>
      <c r="W10" s="80"/>
      <c r="X10" s="80"/>
      <c r="Y10" s="80"/>
    </row>
    <row r="11" spans="1:26" ht="16.5" thickBot="1" x14ac:dyDescent="0.3">
      <c r="A11" s="1"/>
      <c r="D11" s="5"/>
      <c r="E11" s="5"/>
      <c r="F11" s="5"/>
      <c r="G11" s="5"/>
      <c r="H11" s="5"/>
      <c r="I11" s="5"/>
      <c r="J11" s="5"/>
      <c r="K11" s="5"/>
      <c r="L11" s="5"/>
      <c r="M11" s="5"/>
      <c r="N11" s="154"/>
      <c r="Q11" s="5"/>
      <c r="R11" s="5"/>
      <c r="S11" s="5"/>
      <c r="T11" s="5"/>
      <c r="U11" s="5"/>
      <c r="V11" s="5"/>
      <c r="W11" s="5"/>
      <c r="X11" s="5"/>
      <c r="Y11" s="5"/>
      <c r="Z11" s="5"/>
    </row>
    <row r="12" spans="1:26" x14ac:dyDescent="0.25">
      <c r="N12" s="156"/>
    </row>
    <row r="13" spans="1:26" x14ac:dyDescent="0.25">
      <c r="A13" s="1"/>
      <c r="D13" s="7"/>
      <c r="E13" s="7"/>
      <c r="F13" s="7"/>
      <c r="G13" s="7"/>
      <c r="H13" s="7"/>
      <c r="I13" s="7"/>
      <c r="J13" s="7"/>
      <c r="K13" s="7"/>
      <c r="L13" s="7"/>
      <c r="M13" s="7"/>
      <c r="N13" s="154"/>
      <c r="Q13" s="7"/>
      <c r="R13" s="7"/>
      <c r="S13" s="7"/>
      <c r="T13" s="7"/>
      <c r="U13" s="7"/>
      <c r="V13" s="7"/>
      <c r="W13" s="7"/>
      <c r="X13" s="7"/>
      <c r="Y13" s="7"/>
      <c r="Z13" s="7"/>
    </row>
    <row r="14" spans="1:26" ht="38.25" customHeight="1" x14ac:dyDescent="0.25">
      <c r="A14" s="1"/>
      <c r="D14" s="584" t="s">
        <v>204</v>
      </c>
      <c r="E14" s="584"/>
      <c r="F14" s="584"/>
      <c r="G14" s="584"/>
      <c r="H14" s="584"/>
      <c r="I14" s="584"/>
      <c r="J14" s="584"/>
      <c r="K14" s="584"/>
      <c r="L14" s="584"/>
      <c r="M14" s="584"/>
      <c r="N14" s="154"/>
      <c r="Q14" s="584" t="s">
        <v>204</v>
      </c>
      <c r="R14" s="584"/>
      <c r="S14" s="584"/>
      <c r="T14" s="584"/>
      <c r="U14" s="584"/>
      <c r="V14" s="584"/>
      <c r="W14" s="584"/>
      <c r="X14" s="584"/>
      <c r="Y14" s="584"/>
      <c r="Z14" s="584"/>
    </row>
    <row r="15" spans="1:26" x14ac:dyDescent="0.25">
      <c r="A15" s="1"/>
      <c r="B15" s="75"/>
      <c r="C15" s="75"/>
      <c r="N15" s="154"/>
      <c r="O15" s="75"/>
      <c r="P15" s="75"/>
    </row>
    <row r="16" spans="1:26" x14ac:dyDescent="0.25">
      <c r="A16" s="1"/>
      <c r="B16" s="75"/>
      <c r="C16" s="75" t="s">
        <v>4</v>
      </c>
      <c r="D16" s="555" t="str">
        <f>IF(B23&gt;1,"ERROR: SELECT ONLY ONE","")</f>
        <v/>
      </c>
      <c r="E16" s="555"/>
      <c r="F16" s="555"/>
      <c r="G16" s="555"/>
      <c r="H16" s="555"/>
      <c r="I16" s="555"/>
      <c r="J16" s="555"/>
      <c r="K16" s="555"/>
      <c r="L16" s="555"/>
      <c r="M16" s="555"/>
      <c r="N16" s="154"/>
      <c r="O16" s="75"/>
      <c r="P16" s="75" t="s">
        <v>4</v>
      </c>
      <c r="Q16" s="555" t="str">
        <f>IF(O23&gt;1,"ERROR: SELECT ONLY ONE","")</f>
        <v/>
      </c>
      <c r="R16" s="555"/>
      <c r="S16" s="555"/>
      <c r="T16" s="555"/>
      <c r="U16" s="555"/>
      <c r="V16" s="555"/>
      <c r="W16" s="555"/>
      <c r="X16" s="555"/>
      <c r="Y16" s="555"/>
      <c r="Z16" s="555"/>
    </row>
    <row r="17" spans="1:26" x14ac:dyDescent="0.25">
      <c r="A17" s="1"/>
      <c r="D17" s="1"/>
      <c r="E17" s="1"/>
      <c r="F17" s="1"/>
      <c r="G17" s="1"/>
      <c r="N17" s="154"/>
      <c r="Q17" s="1"/>
      <c r="R17" s="1"/>
      <c r="S17" s="1"/>
      <c r="T17" s="1"/>
    </row>
    <row r="18" spans="1:26" ht="16.5" thickBot="1" x14ac:dyDescent="0.3">
      <c r="A18" s="1"/>
      <c r="D18" s="514" t="s">
        <v>205</v>
      </c>
      <c r="E18" s="514"/>
      <c r="F18" s="514"/>
      <c r="G18" s="514"/>
      <c r="H18" s="514"/>
      <c r="I18" s="514"/>
      <c r="J18" s="514"/>
      <c r="K18" s="514"/>
      <c r="L18" s="514"/>
      <c r="M18" s="514"/>
      <c r="N18" s="154"/>
      <c r="Q18" s="514" t="s">
        <v>205</v>
      </c>
      <c r="R18" s="514"/>
      <c r="S18" s="514"/>
      <c r="T18" s="514"/>
      <c r="U18" s="514"/>
      <c r="V18" s="514"/>
      <c r="W18" s="514"/>
      <c r="X18" s="514"/>
      <c r="Y18" s="514"/>
      <c r="Z18" s="514"/>
    </row>
    <row r="19" spans="1:26" x14ac:dyDescent="0.25">
      <c r="A19" s="1"/>
      <c r="B19" s="81" t="s">
        <v>259</v>
      </c>
      <c r="C19" s="81" t="s">
        <v>248</v>
      </c>
      <c r="F19" s="10"/>
      <c r="G19" s="10"/>
      <c r="H19" s="10"/>
      <c r="I19" s="10"/>
      <c r="J19" s="10"/>
      <c r="K19" s="10"/>
      <c r="L19" s="10"/>
      <c r="M19" s="10"/>
      <c r="N19" s="154"/>
      <c r="O19" s="81" t="s">
        <v>259</v>
      </c>
      <c r="P19" s="81" t="s">
        <v>248</v>
      </c>
      <c r="S19" s="10"/>
      <c r="T19" s="10"/>
      <c r="U19" s="10"/>
      <c r="V19" s="10"/>
      <c r="W19" s="10"/>
      <c r="X19" s="10"/>
      <c r="Y19" s="10"/>
      <c r="Z19" s="10"/>
    </row>
    <row r="20" spans="1:26" ht="50.1" customHeight="1" x14ac:dyDescent="0.25">
      <c r="A20" s="1"/>
      <c r="B20" s="71">
        <f>IF(E20="X",1,0)</f>
        <v>0</v>
      </c>
      <c r="C20" s="71">
        <v>1</v>
      </c>
      <c r="D20" s="17" t="str">
        <f>IF(E20="X",C20,"")</f>
        <v/>
      </c>
      <c r="E20" s="68"/>
      <c r="F20" s="583" t="s">
        <v>206</v>
      </c>
      <c r="G20" s="583"/>
      <c r="H20" s="583"/>
      <c r="I20" s="583"/>
      <c r="J20" s="583"/>
      <c r="K20" s="583"/>
      <c r="L20" s="583"/>
      <c r="M20" s="583"/>
      <c r="N20" s="154"/>
      <c r="O20" s="71">
        <f>IF(R20="X",1,0)</f>
        <v>0</v>
      </c>
      <c r="P20" s="71">
        <v>1</v>
      </c>
      <c r="Q20" s="17" t="str">
        <f>IF(R20="X",P20,"")</f>
        <v/>
      </c>
      <c r="R20" s="288"/>
      <c r="S20" s="583" t="s">
        <v>206</v>
      </c>
      <c r="T20" s="583"/>
      <c r="U20" s="583"/>
      <c r="V20" s="583"/>
      <c r="W20" s="583"/>
      <c r="X20" s="583"/>
      <c r="Y20" s="583"/>
      <c r="Z20" s="583"/>
    </row>
    <row r="21" spans="1:26" ht="50.1" customHeight="1" x14ac:dyDescent="0.25">
      <c r="A21" s="1"/>
      <c r="B21" s="71">
        <f>IF(E21="X",1,0)</f>
        <v>0</v>
      </c>
      <c r="C21" s="71">
        <v>2</v>
      </c>
      <c r="D21" s="17" t="str">
        <f>IF(E21="X",C21,"")</f>
        <v/>
      </c>
      <c r="E21" s="68"/>
      <c r="F21" s="583" t="s">
        <v>207</v>
      </c>
      <c r="G21" s="583"/>
      <c r="H21" s="583"/>
      <c r="I21" s="583"/>
      <c r="J21" s="583"/>
      <c r="K21" s="583"/>
      <c r="L21" s="583"/>
      <c r="M21" s="583"/>
      <c r="N21" s="154"/>
      <c r="O21" s="71">
        <f>IF(R21="X",1,0)</f>
        <v>0</v>
      </c>
      <c r="P21" s="71">
        <v>2</v>
      </c>
      <c r="Q21" s="17" t="str">
        <f>IF(R21="X",P21,"")</f>
        <v/>
      </c>
      <c r="R21" s="288"/>
      <c r="S21" s="583" t="s">
        <v>207</v>
      </c>
      <c r="T21" s="583"/>
      <c r="U21" s="583"/>
      <c r="V21" s="583"/>
      <c r="W21" s="583"/>
      <c r="X21" s="583"/>
      <c r="Y21" s="583"/>
      <c r="Z21" s="583"/>
    </row>
    <row r="22" spans="1:26" ht="50.1" customHeight="1" x14ac:dyDescent="0.25">
      <c r="A22" s="1"/>
      <c r="B22" s="71">
        <f>IF(E22="X",1,0)</f>
        <v>0</v>
      </c>
      <c r="C22" s="71">
        <v>3</v>
      </c>
      <c r="D22" s="17" t="str">
        <f>IF(E22="X",C22,"")</f>
        <v/>
      </c>
      <c r="E22" s="68"/>
      <c r="F22" s="583" t="s">
        <v>208</v>
      </c>
      <c r="G22" s="583"/>
      <c r="H22" s="583"/>
      <c r="I22" s="583"/>
      <c r="J22" s="583"/>
      <c r="K22" s="583"/>
      <c r="L22" s="583"/>
      <c r="M22" s="583"/>
      <c r="N22" s="154"/>
      <c r="O22" s="71">
        <f>IF(R22="X",1,0)</f>
        <v>0</v>
      </c>
      <c r="P22" s="71">
        <v>3</v>
      </c>
      <c r="Q22" s="17" t="str">
        <f>IF(R22="X",P22,"")</f>
        <v/>
      </c>
      <c r="R22" s="288"/>
      <c r="S22" s="583" t="s">
        <v>208</v>
      </c>
      <c r="T22" s="583"/>
      <c r="U22" s="583"/>
      <c r="V22" s="583"/>
      <c r="W22" s="583"/>
      <c r="X22" s="583"/>
      <c r="Y22" s="583"/>
      <c r="Z22" s="583"/>
    </row>
    <row r="23" spans="1:26" ht="15" customHeight="1" x14ac:dyDescent="0.25">
      <c r="A23" s="1"/>
      <c r="B23" s="72">
        <f>SUM(B20:B22)</f>
        <v>0</v>
      </c>
      <c r="F23" s="11"/>
      <c r="N23" s="154"/>
      <c r="O23" s="72">
        <f>SUM(O20:O22)</f>
        <v>0</v>
      </c>
      <c r="S23" s="11"/>
    </row>
    <row r="24" spans="1:26" ht="15" customHeight="1" x14ac:dyDescent="0.25">
      <c r="A24" s="1"/>
      <c r="F24" s="11"/>
      <c r="N24" s="154"/>
      <c r="S24" s="11"/>
    </row>
    <row r="25" spans="1:26" ht="15" customHeight="1" x14ac:dyDescent="0.25">
      <c r="A25" s="1"/>
      <c r="F25" s="11"/>
      <c r="N25" s="154"/>
      <c r="S25" s="11"/>
    </row>
    <row r="26" spans="1:26" ht="15" customHeight="1" x14ac:dyDescent="0.25">
      <c r="A26" s="1"/>
      <c r="F26" s="11"/>
      <c r="N26" s="154"/>
      <c r="S26" s="11"/>
    </row>
    <row r="27" spans="1:26" ht="15" customHeight="1" x14ac:dyDescent="0.25">
      <c r="A27" s="1"/>
      <c r="F27" s="11"/>
      <c r="N27" s="154"/>
      <c r="S27" s="11"/>
    </row>
    <row r="28" spans="1:26" ht="15" customHeight="1" x14ac:dyDescent="0.25">
      <c r="A28" s="1"/>
      <c r="F28" s="11"/>
      <c r="N28" s="154"/>
      <c r="S28" s="11"/>
    </row>
    <row r="29" spans="1:26" x14ac:dyDescent="0.25">
      <c r="A29" s="1"/>
      <c r="F29" s="11"/>
      <c r="N29" s="154"/>
      <c r="S29" s="11"/>
    </row>
    <row r="30" spans="1:26" x14ac:dyDescent="0.25">
      <c r="A30" s="1"/>
      <c r="F30" s="11"/>
      <c r="N30" s="154"/>
      <c r="S30" s="11"/>
    </row>
    <row r="31" spans="1:26" x14ac:dyDescent="0.25">
      <c r="A31" s="1"/>
      <c r="F31" s="11"/>
      <c r="N31" s="154"/>
      <c r="S31" s="11"/>
    </row>
    <row r="32" spans="1:26" x14ac:dyDescent="0.25">
      <c r="A32" s="1"/>
      <c r="F32" s="11"/>
      <c r="N32" s="154"/>
      <c r="S32" s="11"/>
    </row>
    <row r="33" spans="1:26" x14ac:dyDescent="0.25">
      <c r="A33" s="1"/>
      <c r="F33" s="11"/>
      <c r="N33" s="154"/>
      <c r="S33" s="11"/>
    </row>
    <row r="34" spans="1:26" x14ac:dyDescent="0.25">
      <c r="A34" s="1"/>
      <c r="F34" s="11"/>
      <c r="N34" s="154"/>
      <c r="S34" s="11"/>
    </row>
    <row r="35" spans="1:26" x14ac:dyDescent="0.25">
      <c r="A35" s="1"/>
      <c r="F35" s="11"/>
      <c r="N35" s="154"/>
      <c r="S35" s="11"/>
    </row>
    <row r="36" spans="1:26" x14ac:dyDescent="0.25">
      <c r="A36" s="1"/>
      <c r="F36" s="11"/>
      <c r="N36" s="154"/>
      <c r="S36" s="11"/>
    </row>
    <row r="37" spans="1:26" s="11" customFormat="1" x14ac:dyDescent="0.25">
      <c r="B37" s="71"/>
      <c r="C37" s="71"/>
      <c r="N37" s="155"/>
      <c r="O37" s="71"/>
      <c r="P37" s="71"/>
    </row>
    <row r="38" spans="1:26" ht="48.75" customHeight="1" x14ac:dyDescent="0.25">
      <c r="A38" s="1"/>
      <c r="D38" s="515"/>
      <c r="E38" s="515"/>
      <c r="F38" s="515"/>
      <c r="G38" s="515"/>
      <c r="H38" s="515"/>
      <c r="I38" s="515"/>
      <c r="J38" s="515"/>
      <c r="K38" s="515"/>
      <c r="L38" s="515"/>
      <c r="M38" s="515"/>
      <c r="N38" s="154"/>
      <c r="Q38" s="515"/>
      <c r="R38" s="515"/>
      <c r="S38" s="515"/>
      <c r="T38" s="515"/>
      <c r="U38" s="515"/>
      <c r="V38" s="515"/>
      <c r="W38" s="515"/>
      <c r="X38" s="515"/>
      <c r="Y38" s="515"/>
      <c r="Z38" s="515"/>
    </row>
    <row r="39" spans="1:26" s="11" customFormat="1" ht="62.25" customHeight="1" x14ac:dyDescent="0.25">
      <c r="B39" s="71"/>
      <c r="C39" s="71"/>
      <c r="D39" s="515"/>
      <c r="E39" s="515"/>
      <c r="F39" s="515"/>
      <c r="G39" s="515"/>
      <c r="H39" s="515"/>
      <c r="I39" s="515"/>
      <c r="J39" s="515"/>
      <c r="K39" s="515"/>
      <c r="L39" s="515"/>
      <c r="M39" s="515"/>
      <c r="N39" s="155"/>
      <c r="O39" s="71"/>
      <c r="P39" s="71"/>
      <c r="Q39" s="515"/>
      <c r="R39" s="515"/>
      <c r="S39" s="515"/>
      <c r="T39" s="515"/>
      <c r="U39" s="515"/>
      <c r="V39" s="515"/>
      <c r="W39" s="515"/>
      <c r="X39" s="515"/>
      <c r="Y39" s="515"/>
      <c r="Z39" s="515"/>
    </row>
    <row r="40" spans="1:26" s="11" customFormat="1" x14ac:dyDescent="0.25">
      <c r="B40" s="71"/>
      <c r="C40" s="71"/>
      <c r="N40" s="152"/>
      <c r="O40" s="71"/>
      <c r="P40" s="71"/>
    </row>
    <row r="41" spans="1:26" s="11" customFormat="1" x14ac:dyDescent="0.25">
      <c r="B41" s="71"/>
      <c r="C41" s="71"/>
      <c r="N41" s="152"/>
      <c r="O41" s="71"/>
      <c r="P41" s="71"/>
    </row>
    <row r="42" spans="1:26" s="11" customFormat="1" x14ac:dyDescent="0.25">
      <c r="B42" s="71"/>
      <c r="C42" s="71"/>
      <c r="N42" s="152"/>
      <c r="O42" s="71"/>
      <c r="P42" s="71"/>
    </row>
    <row r="44" spans="1:26" x14ac:dyDescent="0.25">
      <c r="A44" s="1"/>
      <c r="D44" s="13"/>
      <c r="E44" s="13"/>
      <c r="F44" s="14"/>
      <c r="N44" s="148"/>
      <c r="Q44" s="13"/>
      <c r="R44" s="13"/>
      <c r="S44" s="14"/>
    </row>
    <row r="51" spans="1:26" x14ac:dyDescent="0.25">
      <c r="A51" s="1"/>
      <c r="D51" s="1"/>
      <c r="E51" s="1"/>
      <c r="G51" s="1"/>
      <c r="H51" s="1"/>
      <c r="I51" s="1"/>
      <c r="J51" s="1"/>
      <c r="K51" s="1"/>
      <c r="L51" s="1"/>
      <c r="M51" s="1"/>
      <c r="N51" s="148"/>
      <c r="Q51" s="1"/>
      <c r="R51" s="1"/>
      <c r="T51" s="1"/>
      <c r="U51" s="1"/>
      <c r="V51" s="1"/>
      <c r="W51" s="1"/>
      <c r="X51" s="1"/>
      <c r="Y51" s="1"/>
      <c r="Z51" s="1"/>
    </row>
  </sheetData>
  <sheetProtection algorithmName="SHA-512" hashValue="A40tEx0M4WQKjeaj7kzvh9uwEsWnrDtbMnOayWMcHWp5Pb3ltEY71/HYl/W/gkhsmc+24J+LDOolFBBKSawWpw==" saltValue="XWvvVaXqKBnbcV1cHpDkyA==" spinCount="100000" sheet="1" objects="1" scenarios="1" selectLockedCells="1"/>
  <mergeCells count="24">
    <mergeCell ref="Q38:Z38"/>
    <mergeCell ref="Q39:Z39"/>
    <mergeCell ref="Q16:Z16"/>
    <mergeCell ref="Q18:Z18"/>
    <mergeCell ref="S20:Z20"/>
    <mergeCell ref="S21:Z21"/>
    <mergeCell ref="S22:Z22"/>
    <mergeCell ref="Q2:Z2"/>
    <mergeCell ref="Q3:Z3"/>
    <mergeCell ref="U6:Y6"/>
    <mergeCell ref="U8:V8"/>
    <mergeCell ref="Q14:Z14"/>
    <mergeCell ref="D39:M39"/>
    <mergeCell ref="D2:M2"/>
    <mergeCell ref="D3:M3"/>
    <mergeCell ref="H6:L6"/>
    <mergeCell ref="H8:I8"/>
    <mergeCell ref="D14:M14"/>
    <mergeCell ref="D16:M16"/>
    <mergeCell ref="D18:M18"/>
    <mergeCell ref="F20:M20"/>
    <mergeCell ref="F21:M21"/>
    <mergeCell ref="F22:M22"/>
    <mergeCell ref="D38:M38"/>
  </mergeCells>
  <dataValidations count="1">
    <dataValidation type="list" allowBlank="1" showInputMessage="1" showErrorMessage="1" sqref="E20:E22 R20:R22">
      <formula1>C$15:C$16</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83"/>
  <sheetViews>
    <sheetView showGridLines="0" view="pageBreakPreview" zoomScale="85" zoomScaleNormal="100" zoomScaleSheetLayoutView="85" workbookViewId="0">
      <selection activeCell="E5" sqref="E5"/>
    </sheetView>
  </sheetViews>
  <sheetFormatPr defaultRowHeight="15.75" x14ac:dyDescent="0.25"/>
  <cols>
    <col min="1" max="1" width="2.5703125" style="3" customWidth="1"/>
    <col min="2" max="3" width="4.85546875" style="3" customWidth="1"/>
    <col min="4" max="9" width="12.28515625" style="3" customWidth="1"/>
    <col min="10" max="10" width="1.7109375" style="1" customWidth="1"/>
    <col min="11" max="11" width="12.28515625" style="3" customWidth="1"/>
    <col min="12" max="12" width="1.7109375" style="3" customWidth="1"/>
    <col min="13" max="13" width="12.28515625" style="3" customWidth="1"/>
    <col min="14" max="14" width="18.42578125" style="74" hidden="1" customWidth="1"/>
    <col min="15" max="15" width="1.7109375" style="18" customWidth="1"/>
    <col min="16" max="17" width="4.85546875" style="3" customWidth="1"/>
    <col min="18" max="23" width="12.28515625" style="3" customWidth="1"/>
    <col min="24" max="24" width="1.7109375" style="1" customWidth="1"/>
    <col min="25" max="25" width="12.28515625" style="3" customWidth="1"/>
    <col min="26" max="26" width="1.7109375" style="1" customWidth="1"/>
    <col min="27" max="27" width="12.28515625" style="3" customWidth="1"/>
    <col min="28" max="28" width="1.7109375" style="3" customWidth="1"/>
    <col min="29" max="29" width="12.28515625" style="3" customWidth="1"/>
    <col min="30" max="30" width="18.42578125" style="74" hidden="1" customWidth="1"/>
    <col min="31" max="16384" width="9.140625" style="1"/>
  </cols>
  <sheetData>
    <row r="1" spans="1:30" x14ac:dyDescent="0.25">
      <c r="O1" s="156"/>
    </row>
    <row r="2" spans="1:30" x14ac:dyDescent="0.25">
      <c r="A2" s="1"/>
      <c r="B2" s="517" t="s">
        <v>279</v>
      </c>
      <c r="C2" s="517"/>
      <c r="D2" s="517"/>
      <c r="E2" s="517"/>
      <c r="F2" s="517"/>
      <c r="G2" s="517"/>
      <c r="H2" s="517"/>
      <c r="I2" s="517"/>
      <c r="J2" s="517"/>
      <c r="K2" s="517"/>
      <c r="L2" s="517"/>
      <c r="M2" s="517"/>
      <c r="O2" s="154"/>
      <c r="P2" s="517" t="s">
        <v>279</v>
      </c>
      <c r="Q2" s="517"/>
      <c r="R2" s="517"/>
      <c r="S2" s="517"/>
      <c r="T2" s="517"/>
      <c r="U2" s="517"/>
      <c r="V2" s="517"/>
      <c r="W2" s="517"/>
      <c r="X2" s="517"/>
      <c r="Y2" s="517"/>
      <c r="Z2" s="517"/>
      <c r="AA2" s="517"/>
      <c r="AB2" s="517"/>
      <c r="AC2" s="517"/>
    </row>
    <row r="3" spans="1:30" ht="16.5" thickBot="1" x14ac:dyDescent="0.3">
      <c r="A3" s="1"/>
      <c r="B3" s="528" t="s">
        <v>249</v>
      </c>
      <c r="C3" s="528"/>
      <c r="D3" s="528"/>
      <c r="E3" s="528"/>
      <c r="F3" s="528"/>
      <c r="G3" s="528"/>
      <c r="H3" s="528"/>
      <c r="I3" s="528"/>
      <c r="J3" s="528"/>
      <c r="K3" s="528"/>
      <c r="L3" s="528"/>
      <c r="M3" s="528"/>
      <c r="N3" s="146" t="s">
        <v>243</v>
      </c>
      <c r="O3" s="154"/>
      <c r="P3" s="518" t="s">
        <v>250</v>
      </c>
      <c r="Q3" s="518"/>
      <c r="R3" s="518"/>
      <c r="S3" s="518"/>
      <c r="T3" s="518"/>
      <c r="U3" s="518"/>
      <c r="V3" s="518"/>
      <c r="W3" s="518"/>
      <c r="X3" s="518"/>
      <c r="Y3" s="518"/>
      <c r="Z3" s="518"/>
      <c r="AA3" s="518"/>
      <c r="AB3" s="518"/>
      <c r="AC3" s="518"/>
    </row>
    <row r="4" spans="1:30" x14ac:dyDescent="0.25">
      <c r="A4" s="1"/>
      <c r="B4" s="214"/>
      <c r="C4" s="214"/>
      <c r="D4" s="214"/>
      <c r="E4" s="214"/>
      <c r="F4" s="214"/>
      <c r="G4" s="214"/>
      <c r="H4" s="214"/>
      <c r="I4" s="214"/>
      <c r="J4" s="148"/>
      <c r="K4" s="214"/>
      <c r="L4" s="214"/>
      <c r="M4" s="214"/>
      <c r="O4" s="154"/>
      <c r="P4" s="2"/>
      <c r="Q4" s="2"/>
      <c r="R4" s="2"/>
      <c r="S4" s="2"/>
      <c r="T4" s="2"/>
      <c r="U4" s="2"/>
      <c r="V4" s="2"/>
      <c r="W4" s="2"/>
      <c r="Y4" s="2"/>
      <c r="AA4" s="2"/>
      <c r="AB4" s="2"/>
      <c r="AC4" s="2"/>
    </row>
    <row r="5" spans="1:30" x14ac:dyDescent="0.25">
      <c r="A5" s="1"/>
      <c r="B5" s="148"/>
      <c r="C5" s="18"/>
      <c r="D5" s="187" t="s">
        <v>0</v>
      </c>
      <c r="E5" s="449"/>
      <c r="F5" s="393"/>
      <c r="G5" s="393"/>
      <c r="H5" s="393"/>
      <c r="I5" s="393"/>
      <c r="J5" s="148"/>
      <c r="K5" s="393"/>
      <c r="L5" s="393"/>
      <c r="M5" s="18"/>
      <c r="N5" s="368"/>
      <c r="O5" s="154"/>
      <c r="P5" s="1"/>
      <c r="R5" s="4" t="s">
        <v>0</v>
      </c>
      <c r="S5" s="394"/>
      <c r="T5" s="462"/>
      <c r="U5" s="462"/>
      <c r="V5" s="462"/>
      <c r="W5" s="462"/>
      <c r="AC5" s="2"/>
      <c r="AD5" s="368"/>
    </row>
    <row r="6" spans="1:30" x14ac:dyDescent="0.25">
      <c r="A6" s="1"/>
      <c r="B6" s="148"/>
      <c r="C6" s="18"/>
      <c r="D6" s="187" t="s">
        <v>1</v>
      </c>
      <c r="E6" s="531"/>
      <c r="F6" s="532"/>
      <c r="G6" s="532"/>
      <c r="H6" s="532"/>
      <c r="I6" s="533"/>
      <c r="J6" s="148"/>
      <c r="K6" s="393"/>
      <c r="L6" s="393"/>
      <c r="M6" s="18"/>
      <c r="N6" s="73" t="s">
        <v>617</v>
      </c>
      <c r="O6" s="154"/>
      <c r="P6" s="1"/>
      <c r="R6" s="4" t="s">
        <v>1</v>
      </c>
      <c r="S6" s="519"/>
      <c r="T6" s="520"/>
      <c r="U6" s="520"/>
      <c r="V6" s="520"/>
      <c r="W6" s="521"/>
      <c r="AD6" s="146"/>
    </row>
    <row r="7" spans="1:30" x14ac:dyDescent="0.25">
      <c r="A7" s="1"/>
      <c r="B7" s="148"/>
      <c r="C7" s="18"/>
      <c r="D7" s="187"/>
      <c r="E7" s="457"/>
      <c r="F7" s="171"/>
      <c r="G7" s="393"/>
      <c r="H7" s="393"/>
      <c r="I7" s="393"/>
      <c r="J7" s="148"/>
      <c r="K7" s="393"/>
      <c r="L7" s="393"/>
      <c r="M7" s="18"/>
      <c r="N7" s="73" t="s">
        <v>618</v>
      </c>
      <c r="O7" s="154"/>
      <c r="P7" s="1"/>
      <c r="R7" s="4"/>
      <c r="S7" s="460"/>
      <c r="T7" s="67"/>
      <c r="U7" s="462"/>
      <c r="V7" s="393"/>
      <c r="W7" s="393"/>
      <c r="X7" s="148"/>
      <c r="Y7" s="18"/>
      <c r="Z7" s="148"/>
      <c r="AA7" s="18"/>
      <c r="AD7" s="146"/>
    </row>
    <row r="8" spans="1:30" x14ac:dyDescent="0.25">
      <c r="A8" s="1"/>
      <c r="B8" s="148"/>
      <c r="C8" s="18"/>
      <c r="D8" s="187" t="s">
        <v>244</v>
      </c>
      <c r="E8" s="529"/>
      <c r="F8" s="530"/>
      <c r="G8" s="393"/>
      <c r="H8" s="393" t="s">
        <v>322</v>
      </c>
      <c r="I8" s="393"/>
      <c r="J8" s="148"/>
      <c r="K8" s="450"/>
      <c r="L8" s="393"/>
      <c r="M8" s="18"/>
      <c r="N8" s="73" t="s">
        <v>619</v>
      </c>
      <c r="O8" s="154"/>
      <c r="P8" s="1"/>
      <c r="R8" s="4" t="s">
        <v>244</v>
      </c>
      <c r="S8" s="522"/>
      <c r="T8" s="523"/>
      <c r="U8" s="462"/>
      <c r="V8" s="393" t="s">
        <v>322</v>
      </c>
      <c r="W8" s="393"/>
      <c r="X8" s="148"/>
      <c r="Y8" s="480"/>
      <c r="Z8" s="148"/>
      <c r="AA8" s="18"/>
      <c r="AD8" s="73"/>
    </row>
    <row r="9" spans="1:30" x14ac:dyDescent="0.25">
      <c r="A9" s="1"/>
      <c r="B9" s="148"/>
      <c r="C9" s="18"/>
      <c r="D9" s="187" t="s">
        <v>2</v>
      </c>
      <c r="E9" s="534"/>
      <c r="F9" s="533"/>
      <c r="G9" s="393"/>
      <c r="H9" s="393" t="s">
        <v>433</v>
      </c>
      <c r="I9" s="535" t="s">
        <v>649</v>
      </c>
      <c r="J9" s="536"/>
      <c r="K9" s="537"/>
      <c r="L9" s="393"/>
      <c r="M9" s="18"/>
      <c r="N9" s="73" t="s">
        <v>620</v>
      </c>
      <c r="O9" s="154"/>
      <c r="P9" s="1"/>
      <c r="R9" s="4" t="s">
        <v>2</v>
      </c>
      <c r="S9" s="524"/>
      <c r="T9" s="521"/>
      <c r="U9" s="462"/>
      <c r="V9" s="393" t="s">
        <v>433</v>
      </c>
      <c r="W9" s="525"/>
      <c r="X9" s="526"/>
      <c r="Y9" s="527"/>
      <c r="Z9" s="148"/>
      <c r="AA9" s="18"/>
      <c r="AD9" s="73"/>
    </row>
    <row r="10" spans="1:30" x14ac:dyDescent="0.25">
      <c r="A10" s="1"/>
      <c r="B10" s="18"/>
      <c r="C10" s="18"/>
      <c r="D10" s="148"/>
      <c r="E10" s="148"/>
      <c r="F10" s="148"/>
      <c r="G10" s="148"/>
      <c r="H10" s="393"/>
      <c r="I10" s="393"/>
      <c r="J10" s="148"/>
      <c r="K10" s="393"/>
      <c r="L10" s="393"/>
      <c r="M10" s="393"/>
      <c r="O10" s="154"/>
      <c r="R10" s="1"/>
      <c r="S10" s="1"/>
      <c r="T10" s="1"/>
      <c r="U10" s="1"/>
      <c r="V10" s="462"/>
      <c r="W10" s="462"/>
      <c r="Y10" s="462"/>
      <c r="AA10" s="462"/>
      <c r="AB10" s="462"/>
    </row>
    <row r="11" spans="1:30" ht="16.5" thickBot="1" x14ac:dyDescent="0.3">
      <c r="A11" s="1"/>
      <c r="B11" s="150"/>
      <c r="C11" s="150"/>
      <c r="D11" s="150"/>
      <c r="E11" s="150"/>
      <c r="F11" s="150"/>
      <c r="G11" s="150"/>
      <c r="H11" s="150"/>
      <c r="I11" s="150"/>
      <c r="J11" s="448"/>
      <c r="K11" s="150"/>
      <c r="L11" s="150"/>
      <c r="M11" s="150"/>
      <c r="N11" s="169" t="s">
        <v>278</v>
      </c>
      <c r="O11" s="154"/>
      <c r="P11" s="5"/>
      <c r="Q11" s="5"/>
      <c r="R11" s="5"/>
      <c r="S11" s="5"/>
      <c r="T11" s="5"/>
      <c r="U11" s="5"/>
      <c r="V11" s="5"/>
      <c r="W11" s="5"/>
      <c r="X11" s="6"/>
      <c r="Y11" s="5"/>
      <c r="Z11" s="6"/>
      <c r="AA11" s="5"/>
      <c r="AB11" s="5"/>
      <c r="AC11" s="5"/>
      <c r="AD11" s="169" t="s">
        <v>278</v>
      </c>
    </row>
    <row r="12" spans="1:30" x14ac:dyDescent="0.25">
      <c r="A12" s="1"/>
      <c r="N12" s="169"/>
      <c r="O12" s="154"/>
      <c r="AD12" s="169"/>
    </row>
    <row r="13" spans="1:30" x14ac:dyDescent="0.25">
      <c r="A13" s="1"/>
      <c r="N13" s="74" t="s">
        <v>374</v>
      </c>
      <c r="O13" s="154"/>
      <c r="AD13" s="74" t="s">
        <v>374</v>
      </c>
    </row>
    <row r="14" spans="1:30" x14ac:dyDescent="0.25">
      <c r="A14" s="1"/>
      <c r="N14" s="74" t="s">
        <v>375</v>
      </c>
      <c r="O14" s="154"/>
      <c r="AD14" s="74" t="s">
        <v>375</v>
      </c>
    </row>
    <row r="15" spans="1:30" x14ac:dyDescent="0.25">
      <c r="N15" s="74" t="s">
        <v>376</v>
      </c>
      <c r="O15" s="156"/>
      <c r="AD15" s="74" t="s">
        <v>376</v>
      </c>
    </row>
    <row r="16" spans="1:30" ht="16.5" thickBot="1" x14ac:dyDescent="0.3">
      <c r="A16" s="1"/>
      <c r="B16" s="514" t="s">
        <v>251</v>
      </c>
      <c r="C16" s="514"/>
      <c r="D16" s="514"/>
      <c r="E16" s="514"/>
      <c r="F16" s="514"/>
      <c r="G16" s="514"/>
      <c r="H16" s="514"/>
      <c r="I16" s="514"/>
      <c r="J16" s="514"/>
      <c r="K16" s="514"/>
      <c r="L16" s="514"/>
      <c r="M16" s="514"/>
      <c r="N16" s="1"/>
      <c r="O16" s="154"/>
      <c r="P16" s="514" t="s">
        <v>251</v>
      </c>
      <c r="Q16" s="514"/>
      <c r="R16" s="514"/>
      <c r="S16" s="514"/>
      <c r="T16" s="514"/>
      <c r="U16" s="514"/>
      <c r="V16" s="514"/>
      <c r="W16" s="514"/>
      <c r="X16" s="514"/>
      <c r="Y16" s="514"/>
      <c r="Z16" s="514"/>
      <c r="AA16" s="514"/>
      <c r="AB16" s="514"/>
      <c r="AC16" s="514"/>
    </row>
    <row r="17" spans="1:30" x14ac:dyDescent="0.25">
      <c r="A17" s="1"/>
      <c r="D17" s="10"/>
      <c r="E17" s="10"/>
      <c r="F17" s="10"/>
      <c r="G17" s="10"/>
      <c r="H17" s="10"/>
      <c r="I17" s="10"/>
      <c r="K17" s="10"/>
      <c r="L17" s="10"/>
      <c r="M17" s="10"/>
      <c r="N17" s="134" t="s">
        <v>432</v>
      </c>
      <c r="O17" s="154"/>
      <c r="R17" s="10"/>
      <c r="S17" s="10"/>
      <c r="T17" s="10"/>
      <c r="U17" s="10"/>
      <c r="V17" s="10"/>
      <c r="W17" s="10"/>
      <c r="Y17" s="10"/>
      <c r="AA17" s="10"/>
      <c r="AB17" s="10"/>
      <c r="AC17" s="10"/>
      <c r="AD17" s="1"/>
    </row>
    <row r="18" spans="1:30" x14ac:dyDescent="0.25">
      <c r="A18" s="1"/>
      <c r="B18" s="13"/>
      <c r="D18" s="10"/>
      <c r="E18" s="10"/>
      <c r="F18" s="10"/>
      <c r="G18" s="10"/>
      <c r="H18" s="10"/>
      <c r="I18" s="54" t="s">
        <v>316</v>
      </c>
      <c r="K18" s="62" t="s">
        <v>246</v>
      </c>
      <c r="L18" s="62"/>
      <c r="M18" s="54" t="s">
        <v>278</v>
      </c>
      <c r="N18" s="134"/>
      <c r="O18" s="154"/>
      <c r="P18" s="13"/>
      <c r="R18" s="10"/>
      <c r="S18" s="10"/>
      <c r="T18" s="10"/>
      <c r="U18" s="10"/>
      <c r="V18" s="10"/>
      <c r="W18" s="54" t="s">
        <v>316</v>
      </c>
      <c r="Y18" s="62" t="s">
        <v>246</v>
      </c>
      <c r="AA18" s="62" t="s">
        <v>247</v>
      </c>
      <c r="AB18" s="62"/>
      <c r="AC18" s="54" t="s">
        <v>650</v>
      </c>
      <c r="AD18" s="1"/>
    </row>
    <row r="19" spans="1:30" ht="16.5" x14ac:dyDescent="0.3">
      <c r="A19" s="1"/>
      <c r="D19" s="10"/>
      <c r="E19" s="10"/>
      <c r="F19" s="10"/>
      <c r="G19" s="10"/>
      <c r="H19" s="10"/>
      <c r="K19" s="10"/>
      <c r="L19" s="10"/>
      <c r="N19" s="118" t="s">
        <v>187</v>
      </c>
      <c r="O19" s="154"/>
      <c r="R19" s="10"/>
      <c r="S19" s="10"/>
      <c r="T19" s="10"/>
      <c r="U19" s="10"/>
      <c r="V19" s="10"/>
      <c r="Y19" s="10"/>
      <c r="AA19" s="10"/>
      <c r="AB19" s="10"/>
      <c r="AD19" s="1"/>
    </row>
    <row r="20" spans="1:30" ht="16.5" x14ac:dyDescent="0.3">
      <c r="A20" s="1"/>
      <c r="B20" s="13" t="s">
        <v>348</v>
      </c>
      <c r="D20" s="10"/>
      <c r="E20" s="10"/>
      <c r="F20" s="10"/>
      <c r="G20" s="10"/>
      <c r="H20" s="10"/>
      <c r="I20" s="60">
        <f>SUM(I22:I25)</f>
        <v>14</v>
      </c>
      <c r="K20" s="285">
        <f>SUM(K22:K25)</f>
        <v>0</v>
      </c>
      <c r="L20" s="10"/>
      <c r="N20" s="118" t="s">
        <v>649</v>
      </c>
      <c r="O20" s="154"/>
      <c r="P20" s="13" t="s">
        <v>348</v>
      </c>
      <c r="R20" s="10"/>
      <c r="S20" s="10"/>
      <c r="T20" s="10"/>
      <c r="U20" s="10"/>
      <c r="V20" s="10"/>
      <c r="W20" s="60">
        <f>SUM(W22:W25)</f>
        <v>14</v>
      </c>
      <c r="Y20" s="285">
        <f>SUM(K22:K25)</f>
        <v>0</v>
      </c>
      <c r="AA20" s="285">
        <f>SUM(AA22:AA25)</f>
        <v>0</v>
      </c>
      <c r="AB20" s="10"/>
      <c r="AD20" s="1"/>
    </row>
    <row r="21" spans="1:30" ht="16.5" x14ac:dyDescent="0.3">
      <c r="A21" s="1"/>
      <c r="D21" s="10"/>
      <c r="E21" s="10"/>
      <c r="F21" s="10"/>
      <c r="G21" s="10"/>
      <c r="H21" s="10"/>
      <c r="K21" s="10"/>
      <c r="L21" s="10"/>
      <c r="N21" s="118" t="s">
        <v>190</v>
      </c>
      <c r="O21" s="154"/>
      <c r="R21" s="10"/>
      <c r="S21" s="10"/>
      <c r="T21" s="10"/>
      <c r="U21" s="10"/>
      <c r="V21" s="10"/>
      <c r="Y21" s="10"/>
      <c r="AA21" s="10"/>
      <c r="AB21" s="10"/>
      <c r="AD21" s="1"/>
    </row>
    <row r="22" spans="1:30" ht="16.5" x14ac:dyDescent="0.3">
      <c r="A22" s="1"/>
      <c r="B22" s="59" t="s">
        <v>612</v>
      </c>
      <c r="D22" s="10"/>
      <c r="E22" s="10"/>
      <c r="F22" s="10"/>
      <c r="G22" s="10"/>
      <c r="H22" s="10"/>
      <c r="I22" s="200">
        <v>7</v>
      </c>
      <c r="J22" s="148"/>
      <c r="K22" s="478">
        <f>'15A1'!G10</f>
        <v>0</v>
      </c>
      <c r="L22" s="167"/>
      <c r="M22" s="243" t="str">
        <f>IF(K22&gt;0,IF('Scoring Checklist'!C15&gt;='Scoring Checklist'!B15,N$13,N$14),N$15)</f>
        <v>N/A</v>
      </c>
      <c r="N22" s="53" t="s">
        <v>191</v>
      </c>
      <c r="O22" s="148"/>
      <c r="P22" s="291" t="s">
        <v>612</v>
      </c>
      <c r="Q22" s="18"/>
      <c r="R22" s="14"/>
      <c r="S22" s="14"/>
      <c r="T22" s="14"/>
      <c r="U22" s="14"/>
      <c r="V22" s="14"/>
      <c r="W22" s="200">
        <v>7</v>
      </c>
      <c r="Y22" s="478">
        <f>'15A1'!G10</f>
        <v>0</v>
      </c>
      <c r="Z22" s="148"/>
      <c r="AA22" s="478">
        <f>'15A1'!S10</f>
        <v>0</v>
      </c>
      <c r="AB22" s="166"/>
      <c r="AC22" s="503" t="str">
        <f>IF(Y22-AA22=0,"",Y22-AA22)</f>
        <v/>
      </c>
      <c r="AD22" s="1"/>
    </row>
    <row r="23" spans="1:30" ht="16.5" x14ac:dyDescent="0.3">
      <c r="A23" s="1"/>
      <c r="B23" s="59" t="s">
        <v>394</v>
      </c>
      <c r="D23" s="10"/>
      <c r="E23" s="10"/>
      <c r="F23" s="10"/>
      <c r="G23" s="10"/>
      <c r="H23" s="10"/>
      <c r="I23" s="200">
        <v>2</v>
      </c>
      <c r="J23" s="148"/>
      <c r="K23" s="478">
        <f>'15A2'!H10</f>
        <v>0</v>
      </c>
      <c r="L23" s="167"/>
      <c r="M23" s="243" t="str">
        <f>IF(K23&gt;0,IF('Scoring Checklist'!C18&gt;='Scoring Checklist'!B18,N$13,N$14),N$15)</f>
        <v>N/A</v>
      </c>
      <c r="N23" s="53" t="s">
        <v>192</v>
      </c>
      <c r="O23" s="148"/>
      <c r="P23" s="291" t="s">
        <v>394</v>
      </c>
      <c r="Q23" s="18"/>
      <c r="R23" s="14"/>
      <c r="S23" s="14"/>
      <c r="T23" s="14"/>
      <c r="U23" s="14"/>
      <c r="V23" s="14"/>
      <c r="W23" s="200">
        <v>2</v>
      </c>
      <c r="Y23" s="478">
        <f>'15A2'!H10</f>
        <v>0</v>
      </c>
      <c r="Z23" s="148"/>
      <c r="AA23" s="478">
        <f>'15A2'!U10</f>
        <v>0</v>
      </c>
      <c r="AB23" s="166"/>
      <c r="AC23" s="503" t="str">
        <f t="shared" ref="AC23:AC25" si="0">IF(Y23-AA23=0,"",Y23-AA23)</f>
        <v/>
      </c>
      <c r="AD23" s="1"/>
    </row>
    <row r="24" spans="1:30" x14ac:dyDescent="0.25">
      <c r="A24" s="1"/>
      <c r="B24" s="59" t="s">
        <v>414</v>
      </c>
      <c r="D24" s="10"/>
      <c r="E24" s="10"/>
      <c r="F24" s="10"/>
      <c r="G24" s="10"/>
      <c r="H24" s="10"/>
      <c r="I24" s="200">
        <v>1</v>
      </c>
      <c r="J24" s="148"/>
      <c r="K24" s="478">
        <f>'15A3'!H10</f>
        <v>0</v>
      </c>
      <c r="L24" s="167"/>
      <c r="M24" s="243" t="str">
        <f>IF(K24&gt;0,IF('Scoring Checklist'!C21&gt;='Scoring Checklist'!B21,N$13,N$14),N$15)</f>
        <v>N/A</v>
      </c>
      <c r="N24" s="148"/>
      <c r="O24" s="148"/>
      <c r="P24" s="291" t="s">
        <v>414</v>
      </c>
      <c r="Q24" s="18"/>
      <c r="R24" s="14"/>
      <c r="S24" s="14"/>
      <c r="T24" s="14"/>
      <c r="U24" s="14"/>
      <c r="V24" s="14"/>
      <c r="W24" s="200">
        <v>1</v>
      </c>
      <c r="Y24" s="478">
        <f>'15A3'!H10</f>
        <v>0</v>
      </c>
      <c r="Z24" s="148"/>
      <c r="AA24" s="478">
        <f>'15A3'!U10</f>
        <v>0</v>
      </c>
      <c r="AB24" s="166"/>
      <c r="AC24" s="503" t="str">
        <f t="shared" si="0"/>
        <v/>
      </c>
      <c r="AD24" s="1"/>
    </row>
    <row r="25" spans="1:30" x14ac:dyDescent="0.25">
      <c r="A25" s="1"/>
      <c r="B25" s="59" t="s">
        <v>415</v>
      </c>
      <c r="D25" s="10"/>
      <c r="E25" s="10"/>
      <c r="F25" s="10"/>
      <c r="G25" s="10"/>
      <c r="H25" s="10"/>
      <c r="I25" s="200">
        <v>4</v>
      </c>
      <c r="J25" s="148"/>
      <c r="K25" s="478">
        <f>'15A4'!H10</f>
        <v>0</v>
      </c>
      <c r="L25" s="167"/>
      <c r="M25" s="243" t="s">
        <v>376</v>
      </c>
      <c r="N25" s="148"/>
      <c r="O25" s="148"/>
      <c r="P25" s="291" t="s">
        <v>415</v>
      </c>
      <c r="Q25" s="18"/>
      <c r="R25" s="14"/>
      <c r="S25" s="14"/>
      <c r="T25" s="14"/>
      <c r="U25" s="14"/>
      <c r="V25" s="14"/>
      <c r="W25" s="200">
        <v>4</v>
      </c>
      <c r="Y25" s="478">
        <f>'15A4'!H10</f>
        <v>0</v>
      </c>
      <c r="Z25" s="148"/>
      <c r="AA25" s="478">
        <f>'15A4'!U10</f>
        <v>0</v>
      </c>
      <c r="AB25" s="166"/>
      <c r="AC25" s="503" t="str">
        <f t="shared" si="0"/>
        <v/>
      </c>
      <c r="AD25" s="1"/>
    </row>
    <row r="26" spans="1:30" x14ac:dyDescent="0.25">
      <c r="A26" s="1"/>
      <c r="B26" s="59"/>
      <c r="D26" s="10"/>
      <c r="E26" s="10"/>
      <c r="F26" s="10"/>
      <c r="G26" s="10"/>
      <c r="H26" s="10"/>
      <c r="I26" s="18"/>
      <c r="J26" s="148"/>
      <c r="K26" s="18"/>
      <c r="L26" s="18"/>
      <c r="M26" s="18"/>
      <c r="N26" s="148"/>
      <c r="O26" s="148"/>
      <c r="P26" s="291"/>
      <c r="Q26" s="18"/>
      <c r="R26" s="14"/>
      <c r="S26" s="14"/>
      <c r="T26" s="14"/>
      <c r="U26" s="14"/>
      <c r="V26" s="14"/>
      <c r="W26" s="18"/>
      <c r="Y26" s="18"/>
      <c r="Z26" s="148"/>
      <c r="AA26" s="18"/>
      <c r="AB26" s="10"/>
      <c r="AD26" s="1"/>
    </row>
    <row r="27" spans="1:30" x14ac:dyDescent="0.25">
      <c r="A27" s="1"/>
      <c r="B27" s="13" t="s">
        <v>349</v>
      </c>
      <c r="D27" s="10"/>
      <c r="E27" s="10"/>
      <c r="F27" s="10"/>
      <c r="G27" s="10"/>
      <c r="H27" s="10"/>
      <c r="I27" s="443">
        <f>SUM(I29:I30)</f>
        <v>10</v>
      </c>
      <c r="J27" s="148"/>
      <c r="K27" s="444">
        <f>SUM(K29:K30)</f>
        <v>0</v>
      </c>
      <c r="L27" s="14"/>
      <c r="M27" s="18"/>
      <c r="N27" s="148"/>
      <c r="O27" s="148"/>
      <c r="P27" s="153" t="s">
        <v>349</v>
      </c>
      <c r="Q27" s="18"/>
      <c r="R27" s="14"/>
      <c r="S27" s="14"/>
      <c r="T27" s="14"/>
      <c r="U27" s="14"/>
      <c r="V27" s="14"/>
      <c r="W27" s="443">
        <f>SUM(W29:W30)</f>
        <v>10</v>
      </c>
      <c r="Y27" s="444">
        <f>SUM(K29:K30)</f>
        <v>0</v>
      </c>
      <c r="Z27" s="148"/>
      <c r="AA27" s="444">
        <f>SUM(AA29:AA30)</f>
        <v>0</v>
      </c>
      <c r="AB27" s="10"/>
      <c r="AD27" s="1"/>
    </row>
    <row r="28" spans="1:30" x14ac:dyDescent="0.25">
      <c r="A28" s="1"/>
      <c r="D28" s="10"/>
      <c r="E28" s="10"/>
      <c r="F28" s="10"/>
      <c r="G28" s="10"/>
      <c r="H28" s="10"/>
      <c r="I28" s="18"/>
      <c r="J28" s="148"/>
      <c r="K28" s="14"/>
      <c r="L28" s="14"/>
      <c r="M28" s="18"/>
      <c r="N28" s="148"/>
      <c r="O28" s="148"/>
      <c r="P28" s="18"/>
      <c r="Q28" s="18"/>
      <c r="R28" s="14"/>
      <c r="S28" s="14"/>
      <c r="T28" s="14"/>
      <c r="U28" s="14"/>
      <c r="V28" s="14"/>
      <c r="W28" s="18"/>
      <c r="Y28" s="14"/>
      <c r="Z28" s="148"/>
      <c r="AA28" s="14"/>
      <c r="AB28" s="10"/>
      <c r="AD28" s="1"/>
    </row>
    <row r="29" spans="1:30" x14ac:dyDescent="0.25">
      <c r="A29" s="1"/>
      <c r="B29" s="59" t="s">
        <v>578</v>
      </c>
      <c r="D29" s="10"/>
      <c r="E29" s="10"/>
      <c r="F29" s="10"/>
      <c r="G29" s="10"/>
      <c r="H29" s="10"/>
      <c r="I29" s="200">
        <v>3</v>
      </c>
      <c r="J29" s="148"/>
      <c r="K29" s="478">
        <f>'15B1'!H10</f>
        <v>0</v>
      </c>
      <c r="L29" s="167"/>
      <c r="M29" s="243" t="str">
        <f>IF(K29&gt;0,IF('Scoring Checklist'!C35&gt;='Scoring Checklist'!B35,N$13,N$14),N$15)</f>
        <v>N/A</v>
      </c>
      <c r="N29" s="148"/>
      <c r="O29" s="148"/>
      <c r="P29" s="291" t="s">
        <v>578</v>
      </c>
      <c r="Q29" s="18"/>
      <c r="R29" s="14"/>
      <c r="S29" s="14"/>
      <c r="T29" s="14"/>
      <c r="U29" s="14"/>
      <c r="V29" s="14"/>
      <c r="W29" s="200">
        <v>3</v>
      </c>
      <c r="Y29" s="478">
        <f>'15B1'!H10</f>
        <v>0</v>
      </c>
      <c r="Z29" s="148"/>
      <c r="AA29" s="478">
        <f>'15B1'!V10</f>
        <v>0</v>
      </c>
      <c r="AB29" s="166"/>
      <c r="AC29" s="503" t="str">
        <f t="shared" ref="AC29:AC30" si="1">IF(Y29-AA29=0,"",Y29-AA29)</f>
        <v/>
      </c>
      <c r="AD29" s="1"/>
    </row>
    <row r="30" spans="1:30" x14ac:dyDescent="0.25">
      <c r="A30" s="1"/>
      <c r="B30" s="59" t="s">
        <v>422</v>
      </c>
      <c r="D30" s="10"/>
      <c r="E30" s="10"/>
      <c r="F30" s="10"/>
      <c r="G30" s="10"/>
      <c r="H30" s="10"/>
      <c r="I30" s="200">
        <v>7</v>
      </c>
      <c r="J30" s="148"/>
      <c r="K30" s="478">
        <f>'15B2'!H10</f>
        <v>0</v>
      </c>
      <c r="L30" s="167"/>
      <c r="M30" s="243" t="str">
        <f>IF(K30&gt;0,IF('Scoring Checklist'!C38&gt;='Scoring Checklist'!B38,N$13,N$14),N$15)</f>
        <v>N/A</v>
      </c>
      <c r="N30" s="148"/>
      <c r="O30" s="148"/>
      <c r="P30" s="291" t="s">
        <v>422</v>
      </c>
      <c r="Q30" s="18"/>
      <c r="R30" s="14"/>
      <c r="S30" s="14"/>
      <c r="T30" s="14"/>
      <c r="U30" s="14"/>
      <c r="V30" s="14"/>
      <c r="W30" s="200">
        <v>7</v>
      </c>
      <c r="Y30" s="478">
        <f>'15B2'!H10</f>
        <v>0</v>
      </c>
      <c r="Z30" s="148"/>
      <c r="AA30" s="478">
        <f>'15B2'!V10</f>
        <v>0</v>
      </c>
      <c r="AB30" s="10"/>
      <c r="AC30" s="503" t="str">
        <f t="shared" si="1"/>
        <v/>
      </c>
      <c r="AD30" s="1"/>
    </row>
    <row r="31" spans="1:30" x14ac:dyDescent="0.25">
      <c r="A31" s="1"/>
      <c r="B31" s="1"/>
      <c r="C31" s="1"/>
      <c r="D31" s="1"/>
      <c r="E31" s="1"/>
      <c r="F31" s="1"/>
      <c r="G31" s="1"/>
      <c r="H31" s="1"/>
      <c r="I31" s="148"/>
      <c r="J31" s="148"/>
      <c r="K31" s="148"/>
      <c r="L31" s="148"/>
      <c r="M31" s="148"/>
      <c r="N31" s="148"/>
      <c r="O31" s="148"/>
      <c r="P31" s="148"/>
      <c r="Q31" s="148"/>
      <c r="R31" s="148"/>
      <c r="S31" s="148"/>
      <c r="T31" s="148"/>
      <c r="U31" s="148"/>
      <c r="V31" s="148"/>
      <c r="W31" s="148"/>
      <c r="Y31" s="148"/>
      <c r="Z31" s="148"/>
      <c r="AA31" s="148"/>
      <c r="AB31" s="10"/>
      <c r="AD31" s="1"/>
    </row>
    <row r="32" spans="1:30" x14ac:dyDescent="0.25">
      <c r="A32" s="1"/>
      <c r="B32" s="13" t="s">
        <v>395</v>
      </c>
      <c r="D32" s="10"/>
      <c r="E32" s="10"/>
      <c r="F32" s="10"/>
      <c r="G32" s="10"/>
      <c r="H32" s="10"/>
      <c r="I32" s="443">
        <v>29</v>
      </c>
      <c r="J32" s="148"/>
      <c r="K32" s="444">
        <f>SUM(K34:K41)</f>
        <v>0</v>
      </c>
      <c r="L32" s="14"/>
      <c r="M32" s="18"/>
      <c r="N32" s="148"/>
      <c r="O32" s="148"/>
      <c r="P32" s="153" t="s">
        <v>395</v>
      </c>
      <c r="Q32" s="18"/>
      <c r="R32" s="14"/>
      <c r="S32" s="14"/>
      <c r="T32" s="14"/>
      <c r="U32" s="14"/>
      <c r="V32" s="14"/>
      <c r="W32" s="443">
        <v>29</v>
      </c>
      <c r="Y32" s="444">
        <f>SUM(K34:K41)</f>
        <v>0</v>
      </c>
      <c r="Z32" s="148"/>
      <c r="AA32" s="444">
        <f>SUM(AA34+AA38+AA39+AA40+AA41+(MAX(AA36,AA37)))</f>
        <v>0</v>
      </c>
      <c r="AB32" s="10"/>
      <c r="AD32" s="1"/>
    </row>
    <row r="33" spans="1:30" x14ac:dyDescent="0.25">
      <c r="A33" s="1"/>
      <c r="D33" s="10"/>
      <c r="E33" s="10"/>
      <c r="F33" s="10"/>
      <c r="G33" s="10"/>
      <c r="H33" s="10"/>
      <c r="I33" s="18"/>
      <c r="J33" s="148"/>
      <c r="K33" s="14"/>
      <c r="L33" s="14"/>
      <c r="M33" s="18"/>
      <c r="N33" s="148"/>
      <c r="O33" s="148"/>
      <c r="P33" s="18"/>
      <c r="Q33" s="18"/>
      <c r="R33" s="14"/>
      <c r="S33" s="14"/>
      <c r="T33" s="14"/>
      <c r="U33" s="14"/>
      <c r="V33" s="14"/>
      <c r="W33" s="18"/>
      <c r="Y33" s="14"/>
      <c r="Z33" s="148"/>
      <c r="AA33" s="14"/>
      <c r="AB33" s="10"/>
      <c r="AD33" s="1"/>
    </row>
    <row r="34" spans="1:30" x14ac:dyDescent="0.25">
      <c r="A34" s="1"/>
      <c r="B34" s="59" t="s">
        <v>234</v>
      </c>
      <c r="D34" s="10"/>
      <c r="E34" s="10"/>
      <c r="F34" s="10"/>
      <c r="G34" s="10"/>
      <c r="H34" s="10"/>
      <c r="I34" s="200">
        <v>3</v>
      </c>
      <c r="J34" s="148"/>
      <c r="K34" s="478">
        <f>'15C1'!I10</f>
        <v>0</v>
      </c>
      <c r="L34" s="167"/>
      <c r="M34" s="243" t="s">
        <v>376</v>
      </c>
      <c r="N34" s="148"/>
      <c r="O34" s="148"/>
      <c r="P34" s="291" t="s">
        <v>234</v>
      </c>
      <c r="Q34" s="18"/>
      <c r="R34" s="14"/>
      <c r="S34" s="14"/>
      <c r="T34" s="14"/>
      <c r="U34" s="14"/>
      <c r="V34" s="14"/>
      <c r="W34" s="200">
        <v>3</v>
      </c>
      <c r="Y34" s="478">
        <f>'15C1'!I10</f>
        <v>0</v>
      </c>
      <c r="Z34" s="148"/>
      <c r="AA34" s="478">
        <f>'15C1'!W10</f>
        <v>0</v>
      </c>
      <c r="AB34" s="166"/>
      <c r="AC34" s="503" t="str">
        <f t="shared" ref="AC34" si="2">IF(Y34-AA34=0,"",Y34-AA34)</f>
        <v/>
      </c>
      <c r="AD34" s="1"/>
    </row>
    <row r="35" spans="1:30" x14ac:dyDescent="0.25">
      <c r="A35" s="1"/>
      <c r="B35" s="59" t="s">
        <v>571</v>
      </c>
      <c r="D35" s="10"/>
      <c r="E35" s="10"/>
      <c r="F35" s="10"/>
      <c r="G35" s="10"/>
      <c r="H35" s="10"/>
      <c r="I35" s="14"/>
      <c r="J35" s="148"/>
      <c r="K35" s="14"/>
      <c r="L35" s="167"/>
      <c r="M35" s="14"/>
      <c r="N35" s="148"/>
      <c r="O35" s="148"/>
      <c r="P35" s="291" t="s">
        <v>571</v>
      </c>
      <c r="Q35" s="18"/>
      <c r="R35" s="14"/>
      <c r="S35" s="14"/>
      <c r="T35" s="14"/>
      <c r="U35" s="14"/>
      <c r="V35" s="14"/>
      <c r="W35" s="14"/>
      <c r="Y35" s="167"/>
      <c r="Z35" s="148"/>
      <c r="AA35" s="167"/>
      <c r="AB35" s="166"/>
      <c r="AC35" s="2"/>
      <c r="AD35" s="1"/>
    </row>
    <row r="36" spans="1:30" x14ac:dyDescent="0.25">
      <c r="A36" s="1"/>
      <c r="B36" s="59"/>
      <c r="C36" s="59" t="s">
        <v>575</v>
      </c>
      <c r="D36" s="10"/>
      <c r="E36" s="10"/>
      <c r="F36" s="10"/>
      <c r="G36" s="10"/>
      <c r="H36" s="10"/>
      <c r="I36" s="200">
        <v>10</v>
      </c>
      <c r="J36" s="148"/>
      <c r="K36" s="478">
        <f>'15C2a'!H10</f>
        <v>0</v>
      </c>
      <c r="L36" s="167"/>
      <c r="M36" s="243" t="str">
        <f>IF(K36&gt;0,IF('Scoring Checklist'!C50&gt;='Scoring Checklist'!B50,N$13,N$14),N$15)</f>
        <v>N/A</v>
      </c>
      <c r="N36" s="148"/>
      <c r="O36" s="148"/>
      <c r="P36" s="291"/>
      <c r="Q36" s="291" t="s">
        <v>575</v>
      </c>
      <c r="R36" s="14"/>
      <c r="S36" s="14"/>
      <c r="T36" s="14"/>
      <c r="U36" s="14"/>
      <c r="V36" s="14"/>
      <c r="W36" s="200">
        <v>10</v>
      </c>
      <c r="Y36" s="478">
        <f>'15C2a'!H10</f>
        <v>0</v>
      </c>
      <c r="Z36" s="148"/>
      <c r="AA36" s="478">
        <f>'15C2a'!U10</f>
        <v>0</v>
      </c>
      <c r="AB36" s="166"/>
      <c r="AC36" s="503" t="str">
        <f t="shared" ref="AC36:AC41" si="3">IF(Y36-AA36=0,"",Y36-AA36)</f>
        <v/>
      </c>
      <c r="AD36" s="1"/>
    </row>
    <row r="37" spans="1:30" x14ac:dyDescent="0.25">
      <c r="A37" s="1"/>
      <c r="B37" s="59"/>
      <c r="C37" s="59" t="s">
        <v>572</v>
      </c>
      <c r="D37" s="10"/>
      <c r="E37" s="10"/>
      <c r="F37" s="10"/>
      <c r="G37" s="10"/>
      <c r="H37" s="10"/>
      <c r="I37" s="200">
        <v>10</v>
      </c>
      <c r="J37" s="148"/>
      <c r="K37" s="478">
        <f>'15C2b'!I10</f>
        <v>0</v>
      </c>
      <c r="L37" s="167"/>
      <c r="M37" s="243" t="str">
        <f>IF(K37&gt;0,IF('Scoring Checklist'!C55&gt;='Scoring Checklist'!B55,N$13,N$14),N$15)</f>
        <v>N/A</v>
      </c>
      <c r="N37" s="148"/>
      <c r="O37" s="148"/>
      <c r="P37" s="291"/>
      <c r="Q37" s="291" t="s">
        <v>572</v>
      </c>
      <c r="R37" s="14"/>
      <c r="S37" s="14"/>
      <c r="T37" s="14"/>
      <c r="U37" s="14"/>
      <c r="V37" s="14"/>
      <c r="W37" s="200">
        <v>10</v>
      </c>
      <c r="Y37" s="479">
        <f>'15C2b'!I10</f>
        <v>0</v>
      </c>
      <c r="Z37" s="148"/>
      <c r="AA37" s="479">
        <f>'15C2b'!W10</f>
        <v>0</v>
      </c>
      <c r="AB37" s="166"/>
      <c r="AC37" s="503" t="str">
        <f t="shared" si="3"/>
        <v/>
      </c>
      <c r="AD37" s="1"/>
    </row>
    <row r="38" spans="1:30" x14ac:dyDescent="0.25">
      <c r="A38" s="1"/>
      <c r="B38" s="59" t="s">
        <v>573</v>
      </c>
      <c r="D38" s="10"/>
      <c r="E38" s="10"/>
      <c r="F38" s="10"/>
      <c r="G38" s="10"/>
      <c r="H38" s="10"/>
      <c r="I38" s="200">
        <v>5</v>
      </c>
      <c r="J38" s="148"/>
      <c r="K38" s="478">
        <f>'15C3'!H10</f>
        <v>0</v>
      </c>
      <c r="L38" s="167"/>
      <c r="M38" s="243" t="str">
        <f>IF(K38&gt;0,IF('Scoring Checklist'!C60&gt;='Scoring Checklist'!B60,N$13,N$14),N$15)</f>
        <v>N/A</v>
      </c>
      <c r="N38" s="148"/>
      <c r="O38" s="148"/>
      <c r="P38" s="291" t="s">
        <v>573</v>
      </c>
      <c r="Q38" s="18"/>
      <c r="R38" s="14"/>
      <c r="S38" s="14"/>
      <c r="T38" s="14"/>
      <c r="U38" s="14"/>
      <c r="V38" s="14"/>
      <c r="W38" s="200">
        <v>5</v>
      </c>
      <c r="Y38" s="478">
        <f>'15C3'!H10</f>
        <v>0</v>
      </c>
      <c r="Z38" s="148"/>
      <c r="AA38" s="478">
        <f>'15C3'!X10</f>
        <v>0</v>
      </c>
      <c r="AB38" s="166"/>
      <c r="AC38" s="503" t="str">
        <f t="shared" si="3"/>
        <v/>
      </c>
      <c r="AD38" s="1"/>
    </row>
    <row r="39" spans="1:30" x14ac:dyDescent="0.25">
      <c r="A39" s="1"/>
      <c r="B39" s="59" t="s">
        <v>403</v>
      </c>
      <c r="D39" s="10"/>
      <c r="E39" s="10"/>
      <c r="F39" s="10"/>
      <c r="G39" s="10"/>
      <c r="H39" s="10"/>
      <c r="I39" s="200">
        <v>4</v>
      </c>
      <c r="J39" s="148"/>
      <c r="K39" s="478">
        <f>'15C4'!G10</f>
        <v>0</v>
      </c>
      <c r="L39" s="167"/>
      <c r="M39" s="243" t="str">
        <f>IF(K39&gt;0,IF('Scoring Checklist'!C65&gt;='Scoring Checklist'!B65,N$13,N$14),N$15)</f>
        <v>N/A</v>
      </c>
      <c r="N39" s="148"/>
      <c r="O39" s="148"/>
      <c r="P39" s="291" t="s">
        <v>403</v>
      </c>
      <c r="Q39" s="18"/>
      <c r="R39" s="14"/>
      <c r="S39" s="14"/>
      <c r="T39" s="14"/>
      <c r="U39" s="14"/>
      <c r="V39" s="14"/>
      <c r="W39" s="200">
        <v>4</v>
      </c>
      <c r="Y39" s="478">
        <f>'15C4'!G10</f>
        <v>0</v>
      </c>
      <c r="Z39" s="148"/>
      <c r="AA39" s="478">
        <f>'15C4'!T10</f>
        <v>0</v>
      </c>
      <c r="AB39" s="166"/>
      <c r="AC39" s="503" t="str">
        <f t="shared" si="3"/>
        <v/>
      </c>
      <c r="AD39" s="1"/>
    </row>
    <row r="40" spans="1:30" x14ac:dyDescent="0.25">
      <c r="A40" s="1"/>
      <c r="B40" s="59" t="s">
        <v>404</v>
      </c>
      <c r="D40" s="10"/>
      <c r="E40" s="10"/>
      <c r="F40" s="10"/>
      <c r="G40" s="10"/>
      <c r="H40" s="10"/>
      <c r="I40" s="200">
        <v>5</v>
      </c>
      <c r="J40" s="148"/>
      <c r="K40" s="478">
        <f>'15C5'!H10</f>
        <v>0</v>
      </c>
      <c r="L40" s="167"/>
      <c r="M40" s="243" t="str">
        <f>IF(K40&gt;0,IF('Scoring Checklist'!C80&gt;='Scoring Checklist'!B80,N$13,N$14),N$15)</f>
        <v>N/A</v>
      </c>
      <c r="N40" s="148"/>
      <c r="O40" s="148"/>
      <c r="P40" s="291" t="s">
        <v>404</v>
      </c>
      <c r="Q40" s="18"/>
      <c r="R40" s="14"/>
      <c r="S40" s="14"/>
      <c r="T40" s="14"/>
      <c r="U40" s="14"/>
      <c r="V40" s="14"/>
      <c r="W40" s="200">
        <v>5</v>
      </c>
      <c r="Y40" s="478">
        <f>'15C5'!H10</f>
        <v>0</v>
      </c>
      <c r="Z40" s="148"/>
      <c r="AA40" s="478">
        <f>'15C5'!AE10</f>
        <v>0</v>
      </c>
      <c r="AB40" s="166"/>
      <c r="AC40" s="503" t="str">
        <f t="shared" si="3"/>
        <v/>
      </c>
      <c r="AD40" s="1"/>
    </row>
    <row r="41" spans="1:30" x14ac:dyDescent="0.25">
      <c r="A41" s="1"/>
      <c r="B41" s="59" t="s">
        <v>405</v>
      </c>
      <c r="D41" s="10"/>
      <c r="E41" s="10"/>
      <c r="F41" s="10"/>
      <c r="G41" s="10"/>
      <c r="H41" s="10"/>
      <c r="I41" s="200">
        <v>2</v>
      </c>
      <c r="J41" s="148"/>
      <c r="K41" s="478">
        <f>'15C6'!G10</f>
        <v>0</v>
      </c>
      <c r="L41" s="167"/>
      <c r="M41" s="243" t="str">
        <f>IF(K41&gt;0,IF('Scoring Checklist'!C91&gt;='Scoring Checklist'!B91,N$13,N$14),N$15)</f>
        <v>N/A</v>
      </c>
      <c r="N41" s="148"/>
      <c r="O41" s="148"/>
      <c r="P41" s="291" t="s">
        <v>405</v>
      </c>
      <c r="Q41" s="18"/>
      <c r="R41" s="14"/>
      <c r="S41" s="14"/>
      <c r="T41" s="14"/>
      <c r="U41" s="14"/>
      <c r="V41" s="14"/>
      <c r="W41" s="200">
        <v>2</v>
      </c>
      <c r="Y41" s="478">
        <f>'15C6'!G10</f>
        <v>0</v>
      </c>
      <c r="Z41" s="148"/>
      <c r="AA41" s="478">
        <f>'15C6'!W10</f>
        <v>0</v>
      </c>
      <c r="AB41" s="166"/>
      <c r="AC41" s="503" t="str">
        <f t="shared" si="3"/>
        <v/>
      </c>
      <c r="AD41" s="1"/>
    </row>
    <row r="42" spans="1:30" x14ac:dyDescent="0.25">
      <c r="A42" s="1"/>
      <c r="B42" s="1"/>
      <c r="C42" s="1"/>
      <c r="D42" s="1"/>
      <c r="E42" s="1"/>
      <c r="F42" s="1"/>
      <c r="G42" s="1"/>
      <c r="H42" s="1"/>
      <c r="I42" s="148"/>
      <c r="J42" s="148"/>
      <c r="K42" s="148"/>
      <c r="L42" s="148"/>
      <c r="M42" s="148"/>
      <c r="N42" s="148"/>
      <c r="O42" s="148"/>
      <c r="P42" s="148"/>
      <c r="Q42" s="148"/>
      <c r="R42" s="148"/>
      <c r="S42" s="148"/>
      <c r="T42" s="148"/>
      <c r="U42" s="148"/>
      <c r="V42" s="148"/>
      <c r="W42" s="148"/>
      <c r="Y42" s="148"/>
      <c r="Z42" s="148"/>
      <c r="AA42" s="148"/>
      <c r="AB42" s="10"/>
      <c r="AD42" s="1"/>
    </row>
    <row r="43" spans="1:30" x14ac:dyDescent="0.25">
      <c r="A43" s="1"/>
      <c r="B43" s="13" t="s">
        <v>350</v>
      </c>
      <c r="D43" s="10"/>
      <c r="E43" s="10"/>
      <c r="F43" s="10"/>
      <c r="G43" s="10"/>
      <c r="H43" s="10"/>
      <c r="I43" s="443">
        <f>SUM(I45:I47)</f>
        <v>6</v>
      </c>
      <c r="J43" s="148"/>
      <c r="K43" s="444">
        <f>SUM(K45:K47)</f>
        <v>0</v>
      </c>
      <c r="L43" s="14"/>
      <c r="M43" s="18"/>
      <c r="N43" s="148"/>
      <c r="O43" s="148"/>
      <c r="P43" s="153" t="s">
        <v>350</v>
      </c>
      <c r="Q43" s="18"/>
      <c r="R43" s="14"/>
      <c r="S43" s="14"/>
      <c r="T43" s="14"/>
      <c r="U43" s="14"/>
      <c r="V43" s="14"/>
      <c r="W43" s="443">
        <f>SUM(W45:W47)</f>
        <v>6</v>
      </c>
      <c r="Y43" s="444">
        <f>SUM(K45:K47)</f>
        <v>0</v>
      </c>
      <c r="Z43" s="148"/>
      <c r="AA43" s="444">
        <f>SUM(AA45:AA47)</f>
        <v>0</v>
      </c>
      <c r="AB43" s="10"/>
      <c r="AD43" s="1"/>
    </row>
    <row r="44" spans="1:30" x14ac:dyDescent="0.25">
      <c r="A44" s="1"/>
      <c r="D44" s="10"/>
      <c r="E44" s="10"/>
      <c r="F44" s="10"/>
      <c r="G44" s="10"/>
      <c r="H44" s="10"/>
      <c r="I44" s="18"/>
      <c r="J44" s="148"/>
      <c r="K44" s="14"/>
      <c r="L44" s="14"/>
      <c r="M44" s="18"/>
      <c r="N44" s="148"/>
      <c r="O44" s="148"/>
      <c r="P44" s="18"/>
      <c r="Q44" s="18"/>
      <c r="R44" s="14"/>
      <c r="S44" s="14"/>
      <c r="T44" s="14"/>
      <c r="U44" s="14"/>
      <c r="V44" s="14"/>
      <c r="W44" s="18"/>
      <c r="Y44" s="14"/>
      <c r="Z44" s="148"/>
      <c r="AA44" s="14"/>
      <c r="AB44" s="10"/>
      <c r="AD44" s="1"/>
    </row>
    <row r="45" spans="1:30" x14ac:dyDescent="0.25">
      <c r="A45" s="1"/>
      <c r="B45" s="291" t="s">
        <v>235</v>
      </c>
      <c r="D45" s="10"/>
      <c r="E45" s="10"/>
      <c r="F45" s="10"/>
      <c r="G45" s="10"/>
      <c r="H45" s="10"/>
      <c r="I45" s="200">
        <v>3</v>
      </c>
      <c r="J45" s="148"/>
      <c r="K45" s="478">
        <f>'15D1'!I10</f>
        <v>0</v>
      </c>
      <c r="L45" s="152"/>
      <c r="M45" s="243" t="str">
        <f>IF(K45&gt;0,IF('Scoring Checklist'!C97&gt;='Scoring Checklist'!B97,N$13,N$14),N$15)</f>
        <v>N/A</v>
      </c>
      <c r="N45" s="148"/>
      <c r="O45" s="148"/>
      <c r="P45" s="291" t="s">
        <v>235</v>
      </c>
      <c r="Q45" s="18"/>
      <c r="R45" s="14"/>
      <c r="S45" s="14"/>
      <c r="T45" s="14"/>
      <c r="U45" s="14"/>
      <c r="V45" s="14"/>
      <c r="W45" s="200">
        <v>3</v>
      </c>
      <c r="Y45" s="478">
        <f>'15D1'!I10</f>
        <v>0</v>
      </c>
      <c r="Z45" s="148"/>
      <c r="AA45" s="478">
        <f>'15D1'!W10</f>
        <v>0</v>
      </c>
      <c r="AB45" s="166"/>
      <c r="AC45" s="503" t="str">
        <f t="shared" ref="AC45:AC47" si="4">IF(Y45-AA45=0,"",Y45-AA45)</f>
        <v/>
      </c>
      <c r="AD45" s="1"/>
    </row>
    <row r="46" spans="1:30" x14ac:dyDescent="0.25">
      <c r="A46" s="1"/>
      <c r="B46" s="59" t="s">
        <v>423</v>
      </c>
      <c r="D46" s="10"/>
      <c r="E46" s="10"/>
      <c r="F46" s="10"/>
      <c r="G46" s="10"/>
      <c r="H46" s="10"/>
      <c r="I46" s="200">
        <v>3</v>
      </c>
      <c r="J46" s="148"/>
      <c r="K46" s="478">
        <f>'15D2'!H10</f>
        <v>0</v>
      </c>
      <c r="L46" s="167"/>
      <c r="M46" s="243" t="str">
        <f>IF(K46&gt;0,IF('Scoring Checklist'!C105&gt;='Scoring Checklist'!B105,N$13,N$14),N$15)</f>
        <v>N/A</v>
      </c>
      <c r="N46" s="148"/>
      <c r="O46" s="148"/>
      <c r="P46" s="291" t="s">
        <v>423</v>
      </c>
      <c r="Q46" s="18"/>
      <c r="R46" s="14"/>
      <c r="S46" s="14"/>
      <c r="T46" s="14"/>
      <c r="U46" s="14"/>
      <c r="V46" s="14"/>
      <c r="W46" s="200">
        <v>3</v>
      </c>
      <c r="Y46" s="478">
        <f>'15D2'!H10</f>
        <v>0</v>
      </c>
      <c r="Z46" s="148"/>
      <c r="AA46" s="478">
        <f>'15D2'!U10</f>
        <v>0</v>
      </c>
      <c r="AB46" s="166"/>
      <c r="AC46" s="503" t="str">
        <f t="shared" si="4"/>
        <v/>
      </c>
      <c r="AD46" s="1"/>
    </row>
    <row r="47" spans="1:30" x14ac:dyDescent="0.25">
      <c r="A47" s="1"/>
      <c r="B47" s="59" t="s">
        <v>424</v>
      </c>
      <c r="C47" s="1"/>
      <c r="D47" s="1"/>
      <c r="E47" s="1"/>
      <c r="F47" s="1"/>
      <c r="G47" s="1"/>
      <c r="H47" s="1"/>
      <c r="I47" s="200">
        <v>0</v>
      </c>
      <c r="J47" s="148"/>
      <c r="K47" s="478">
        <v>0</v>
      </c>
      <c r="L47" s="167"/>
      <c r="M47" s="243" t="str">
        <f>IF(K47&gt;0,IF('Scoring Checklist'!C115&gt;='Scoring Checklist'!B115,N$13,N$14),N$15)</f>
        <v>N/A</v>
      </c>
      <c r="N47" s="148"/>
      <c r="O47" s="148"/>
      <c r="P47" s="291" t="s">
        <v>424</v>
      </c>
      <c r="Q47" s="148"/>
      <c r="R47" s="148"/>
      <c r="S47" s="148"/>
      <c r="T47" s="148"/>
      <c r="U47" s="148"/>
      <c r="V47" s="148"/>
      <c r="W47" s="200">
        <v>0</v>
      </c>
      <c r="Y47" s="478">
        <v>0</v>
      </c>
      <c r="Z47" s="148"/>
      <c r="AA47" s="478">
        <f>'15D3'!AT10</f>
        <v>0</v>
      </c>
      <c r="AB47" s="152"/>
      <c r="AC47" s="503" t="str">
        <f t="shared" si="4"/>
        <v/>
      </c>
      <c r="AD47" s="1"/>
    </row>
    <row r="48" spans="1:30" x14ac:dyDescent="0.25">
      <c r="A48" s="1"/>
      <c r="B48" s="1"/>
      <c r="C48" s="1"/>
      <c r="D48" s="1"/>
      <c r="E48" s="1"/>
      <c r="F48" s="1"/>
      <c r="G48" s="1"/>
      <c r="H48" s="1"/>
      <c r="I48" s="148"/>
      <c r="J48" s="148"/>
      <c r="K48" s="148"/>
      <c r="L48" s="148"/>
      <c r="M48" s="148"/>
      <c r="N48" s="148"/>
      <c r="O48" s="148"/>
      <c r="P48" s="148"/>
      <c r="Q48" s="148"/>
      <c r="R48" s="148"/>
      <c r="S48" s="148"/>
      <c r="T48" s="148"/>
      <c r="U48" s="148"/>
      <c r="V48" s="148"/>
      <c r="W48" s="148"/>
      <c r="Y48" s="148"/>
      <c r="Z48" s="148"/>
      <c r="AA48" s="148"/>
      <c r="AB48" s="10"/>
      <c r="AD48" s="1"/>
    </row>
    <row r="49" spans="1:30" x14ac:dyDescent="0.25">
      <c r="A49" s="1"/>
      <c r="B49" s="13" t="s">
        <v>351</v>
      </c>
      <c r="D49" s="11"/>
      <c r="I49" s="286">
        <f>SUM(I51:I52)</f>
        <v>18</v>
      </c>
      <c r="J49" s="148"/>
      <c r="K49" s="287">
        <f>SUM(K51:K52)</f>
        <v>0</v>
      </c>
      <c r="L49" s="153"/>
      <c r="M49" s="18"/>
      <c r="N49" s="148"/>
      <c r="O49" s="148"/>
      <c r="P49" s="153" t="s">
        <v>351</v>
      </c>
      <c r="Q49" s="18"/>
      <c r="R49" s="152"/>
      <c r="S49" s="18"/>
      <c r="T49" s="18"/>
      <c r="U49" s="18"/>
      <c r="V49" s="18"/>
      <c r="W49" s="286">
        <f>SUM(W51:W52)</f>
        <v>18</v>
      </c>
      <c r="Y49" s="287">
        <f>SUM(Y51:Y52)</f>
        <v>0</v>
      </c>
      <c r="Z49" s="148"/>
      <c r="AA49" s="287">
        <f>SUM(AA51:AA52)</f>
        <v>0</v>
      </c>
      <c r="AB49" s="10"/>
      <c r="AD49" s="1"/>
    </row>
    <row r="50" spans="1:30" ht="15" customHeight="1" x14ac:dyDescent="0.25">
      <c r="A50" s="1"/>
      <c r="D50" s="11"/>
      <c r="I50" s="18"/>
      <c r="J50" s="148"/>
      <c r="K50" s="18"/>
      <c r="L50" s="18"/>
      <c r="M50" s="18"/>
      <c r="N50" s="148"/>
      <c r="O50" s="148"/>
      <c r="P50" s="18"/>
      <c r="Q50" s="18"/>
      <c r="R50" s="152"/>
      <c r="S50" s="18"/>
      <c r="T50" s="18"/>
      <c r="U50" s="18"/>
      <c r="V50" s="18"/>
      <c r="W50" s="18"/>
      <c r="Y50" s="18"/>
      <c r="Z50" s="148"/>
      <c r="AA50" s="18"/>
      <c r="AB50" s="10"/>
      <c r="AD50" s="1"/>
    </row>
    <row r="51" spans="1:30" ht="15" customHeight="1" x14ac:dyDescent="0.25">
      <c r="A51" s="1"/>
      <c r="B51" s="59" t="s">
        <v>236</v>
      </c>
      <c r="D51" s="11"/>
      <c r="I51" s="200">
        <v>10</v>
      </c>
      <c r="J51" s="148"/>
      <c r="K51" s="253">
        <f>'15E1'!F10</f>
        <v>0</v>
      </c>
      <c r="L51" s="18"/>
      <c r="M51" s="243" t="str">
        <f>IF(K51&gt;0,IF('Scoring Checklist'!C120&gt;='Scoring Checklist'!B120,N$13,N$14),N$15)</f>
        <v>N/A</v>
      </c>
      <c r="N51" s="148"/>
      <c r="O51" s="148"/>
      <c r="P51" s="291" t="s">
        <v>236</v>
      </c>
      <c r="Q51" s="18"/>
      <c r="R51" s="152"/>
      <c r="S51" s="18"/>
      <c r="T51" s="18"/>
      <c r="U51" s="18"/>
      <c r="V51" s="18"/>
      <c r="W51" s="200">
        <v>10</v>
      </c>
      <c r="X51" s="148"/>
      <c r="Y51" s="253">
        <f>'15E1'!F10</f>
        <v>0</v>
      </c>
      <c r="Z51" s="148"/>
      <c r="AA51" s="253">
        <f>'15E1'!AA10</f>
        <v>0</v>
      </c>
      <c r="AB51" s="10"/>
      <c r="AC51" s="503" t="str">
        <f t="shared" ref="AC51:AC52" si="5">IF(Y51-AA51=0,"",Y51-AA51)</f>
        <v/>
      </c>
      <c r="AD51" s="1"/>
    </row>
    <row r="52" spans="1:30" ht="15" customHeight="1" x14ac:dyDescent="0.25">
      <c r="A52" s="1"/>
      <c r="B52" s="59" t="s">
        <v>237</v>
      </c>
      <c r="D52" s="11"/>
      <c r="I52" s="200">
        <v>8</v>
      </c>
      <c r="J52" s="148"/>
      <c r="K52" s="253">
        <f>'15E2'!H10</f>
        <v>0</v>
      </c>
      <c r="L52" s="293"/>
      <c r="M52" s="243" t="str">
        <f>IF(K52&gt;0,IF('Scoring Checklist'!C130&gt;='Scoring Checklist'!B130,N$13,N$14),N$15)</f>
        <v>N/A</v>
      </c>
      <c r="N52" s="148"/>
      <c r="O52" s="148"/>
      <c r="P52" s="291" t="s">
        <v>237</v>
      </c>
      <c r="Q52" s="18"/>
      <c r="R52" s="152"/>
      <c r="S52" s="18"/>
      <c r="T52" s="18"/>
      <c r="U52" s="18"/>
      <c r="V52" s="18"/>
      <c r="W52" s="200">
        <v>8</v>
      </c>
      <c r="Y52" s="253">
        <f>'15E2'!H10</f>
        <v>0</v>
      </c>
      <c r="Z52" s="148"/>
      <c r="AA52" s="253">
        <f>'15E2'!U10</f>
        <v>0</v>
      </c>
      <c r="AB52" s="168"/>
      <c r="AC52" s="503" t="str">
        <f t="shared" si="5"/>
        <v/>
      </c>
    </row>
    <row r="53" spans="1:30" ht="15" customHeight="1" x14ac:dyDescent="0.25">
      <c r="A53" s="1"/>
      <c r="B53" s="59"/>
      <c r="D53" s="11"/>
      <c r="I53" s="18"/>
      <c r="J53" s="148"/>
      <c r="K53" s="293"/>
      <c r="L53" s="18"/>
      <c r="M53" s="214"/>
      <c r="N53" s="148"/>
      <c r="O53" s="148"/>
      <c r="P53" s="291"/>
      <c r="Q53" s="18"/>
      <c r="R53" s="152"/>
      <c r="S53" s="18"/>
      <c r="T53" s="18"/>
      <c r="U53" s="18"/>
      <c r="V53" s="18"/>
      <c r="W53" s="18"/>
      <c r="Y53" s="293"/>
      <c r="Z53" s="148"/>
      <c r="AA53" s="293"/>
      <c r="AB53" s="10"/>
    </row>
    <row r="54" spans="1:30" ht="15" customHeight="1" x14ac:dyDescent="0.25">
      <c r="A54" s="1"/>
      <c r="B54" s="13" t="s">
        <v>361</v>
      </c>
      <c r="D54" s="11"/>
      <c r="I54" s="286">
        <f>SUM(I56:I59)</f>
        <v>23</v>
      </c>
      <c r="J54" s="148"/>
      <c r="K54" s="287">
        <f>SUM(K56:K59)</f>
        <v>0</v>
      </c>
      <c r="L54" s="18"/>
      <c r="M54" s="214"/>
      <c r="N54" s="148"/>
      <c r="O54" s="148"/>
      <c r="P54" s="153" t="s">
        <v>361</v>
      </c>
      <c r="Q54" s="18"/>
      <c r="R54" s="152"/>
      <c r="S54" s="18"/>
      <c r="T54" s="18"/>
      <c r="U54" s="18"/>
      <c r="V54" s="18"/>
      <c r="W54" s="286">
        <f>SUM(W56:W59)</f>
        <v>23</v>
      </c>
      <c r="Y54" s="287">
        <f>SUM(K56:K59)</f>
        <v>0</v>
      </c>
      <c r="Z54" s="148"/>
      <c r="AA54" s="287">
        <f>SUM(AA56:AA59)</f>
        <v>0</v>
      </c>
      <c r="AB54" s="10"/>
    </row>
    <row r="55" spans="1:30" ht="15" customHeight="1" x14ac:dyDescent="0.25">
      <c r="A55" s="1"/>
      <c r="B55" s="59"/>
      <c r="D55" s="11"/>
      <c r="I55" s="18"/>
      <c r="J55" s="148"/>
      <c r="K55" s="293"/>
      <c r="L55" s="18"/>
      <c r="M55" s="214"/>
      <c r="N55" s="148"/>
      <c r="O55" s="148"/>
      <c r="P55" s="291"/>
      <c r="Q55" s="18"/>
      <c r="R55" s="152"/>
      <c r="S55" s="18"/>
      <c r="T55" s="18"/>
      <c r="U55" s="18"/>
      <c r="V55" s="18"/>
      <c r="W55" s="18"/>
      <c r="Y55" s="293"/>
      <c r="Z55" s="148"/>
      <c r="AA55" s="293"/>
      <c r="AB55" s="10"/>
    </row>
    <row r="56" spans="1:30" ht="15" customHeight="1" x14ac:dyDescent="0.25">
      <c r="A56" s="1"/>
      <c r="B56" s="59" t="s">
        <v>238</v>
      </c>
      <c r="D56" s="11"/>
      <c r="I56" s="200">
        <v>6</v>
      </c>
      <c r="J56" s="148"/>
      <c r="K56" s="253">
        <f>'15F1'!G10</f>
        <v>0</v>
      </c>
      <c r="L56" s="293"/>
      <c r="M56" s="243" t="str">
        <f>IF(K56&gt;0,IF('Scoring Checklist'!C138&gt;='Scoring Checklist'!B138,N$13,N$14),N$15)</f>
        <v>N/A</v>
      </c>
      <c r="N56" s="148"/>
      <c r="O56" s="148"/>
      <c r="P56" s="291" t="s">
        <v>238</v>
      </c>
      <c r="Q56" s="18"/>
      <c r="R56" s="152"/>
      <c r="S56" s="18"/>
      <c r="T56" s="18"/>
      <c r="U56" s="18"/>
      <c r="V56" s="18"/>
      <c r="W56" s="200">
        <v>6</v>
      </c>
      <c r="Y56" s="253">
        <f>'15F1'!G10</f>
        <v>0</v>
      </c>
      <c r="Z56" s="148"/>
      <c r="AA56" s="253">
        <f>'15F1'!T10</f>
        <v>0</v>
      </c>
      <c r="AB56" s="168"/>
      <c r="AC56" s="503" t="str">
        <f t="shared" ref="AC56:AC59" si="6">IF(Y56-AA56=0,"",Y56-AA56)</f>
        <v/>
      </c>
    </row>
    <row r="57" spans="1:30" ht="15" customHeight="1" x14ac:dyDescent="0.25">
      <c r="A57" s="1"/>
      <c r="B57" s="59" t="s">
        <v>574</v>
      </c>
      <c r="D57" s="11"/>
      <c r="I57" s="200">
        <v>10</v>
      </c>
      <c r="J57" s="148"/>
      <c r="K57" s="253">
        <f>'15F2'!H10</f>
        <v>0</v>
      </c>
      <c r="L57" s="293"/>
      <c r="M57" s="243" t="str">
        <f>IF(K57&gt;0,IF('Scoring Checklist'!C141&gt;='Scoring Checklist'!B141,N$13,N$14),N$15)</f>
        <v>N/A</v>
      </c>
      <c r="N57" s="148"/>
      <c r="O57" s="148"/>
      <c r="P57" s="291" t="s">
        <v>574</v>
      </c>
      <c r="Q57" s="18"/>
      <c r="R57" s="152"/>
      <c r="S57" s="18"/>
      <c r="T57" s="18"/>
      <c r="U57" s="18"/>
      <c r="V57" s="18"/>
      <c r="W57" s="200">
        <v>10</v>
      </c>
      <c r="Y57" s="253">
        <f>'15F2'!H10</f>
        <v>0</v>
      </c>
      <c r="Z57" s="148"/>
      <c r="AA57" s="253">
        <f>'15F2'!V10</f>
        <v>0</v>
      </c>
      <c r="AB57" s="168"/>
      <c r="AC57" s="503" t="str">
        <f t="shared" si="6"/>
        <v/>
      </c>
    </row>
    <row r="58" spans="1:30" ht="15" customHeight="1" x14ac:dyDescent="0.25">
      <c r="A58" s="1"/>
      <c r="B58" s="59" t="s">
        <v>427</v>
      </c>
      <c r="D58" s="11"/>
      <c r="I58" s="200">
        <v>5</v>
      </c>
      <c r="J58" s="148"/>
      <c r="K58" s="253">
        <f>'15F3'!H10</f>
        <v>0</v>
      </c>
      <c r="L58" s="293"/>
      <c r="M58" s="243" t="str">
        <f>IF(K58&gt;0,IF('Scoring Checklist'!C144&gt;='Scoring Checklist'!B144,N$13,N$14),N$15)</f>
        <v>N/A</v>
      </c>
      <c r="N58" s="148"/>
      <c r="O58" s="148"/>
      <c r="P58" s="291" t="s">
        <v>427</v>
      </c>
      <c r="Q58" s="18"/>
      <c r="R58" s="152"/>
      <c r="S58" s="18"/>
      <c r="T58" s="18"/>
      <c r="U58" s="18"/>
      <c r="V58" s="18"/>
      <c r="W58" s="200">
        <v>5</v>
      </c>
      <c r="Y58" s="253">
        <f>'15F3'!H10</f>
        <v>0</v>
      </c>
      <c r="Z58" s="148"/>
      <c r="AA58" s="253">
        <f>'15F3'!U10</f>
        <v>0</v>
      </c>
      <c r="AB58" s="168"/>
      <c r="AC58" s="503" t="str">
        <f t="shared" si="6"/>
        <v/>
      </c>
    </row>
    <row r="59" spans="1:30" ht="15" customHeight="1" x14ac:dyDescent="0.25">
      <c r="A59" s="1"/>
      <c r="B59" s="59" t="s">
        <v>419</v>
      </c>
      <c r="D59" s="11"/>
      <c r="I59" s="200">
        <v>2</v>
      </c>
      <c r="J59" s="148"/>
      <c r="K59" s="253">
        <f>'15F4'!H10</f>
        <v>0</v>
      </c>
      <c r="L59" s="293"/>
      <c r="M59" s="243" t="str">
        <f>IF(K59&gt;0,IF('Scoring Checklist'!C160&gt;='Scoring Checklist'!B160,N$13,N$14),N$15)</f>
        <v>N/A</v>
      </c>
      <c r="N59" s="148"/>
      <c r="O59" s="148"/>
      <c r="P59" s="291" t="s">
        <v>419</v>
      </c>
      <c r="Q59" s="18"/>
      <c r="R59" s="152"/>
      <c r="S59" s="18"/>
      <c r="T59" s="18"/>
      <c r="U59" s="18"/>
      <c r="V59" s="18"/>
      <c r="W59" s="200">
        <v>2</v>
      </c>
      <c r="Y59" s="253">
        <f>'15F4'!H10</f>
        <v>0</v>
      </c>
      <c r="Z59" s="148"/>
      <c r="AA59" s="253">
        <f>'15F4'!U10</f>
        <v>0</v>
      </c>
      <c r="AB59" s="168"/>
      <c r="AC59" s="503" t="str">
        <f t="shared" si="6"/>
        <v/>
      </c>
    </row>
    <row r="60" spans="1:30" ht="15" customHeight="1" x14ac:dyDescent="0.25">
      <c r="A60" s="1"/>
      <c r="D60" s="11"/>
      <c r="I60" s="18"/>
      <c r="J60" s="148"/>
      <c r="K60" s="18"/>
      <c r="L60" s="18"/>
      <c r="M60" s="18"/>
      <c r="N60" s="148"/>
      <c r="O60" s="148"/>
      <c r="P60" s="18"/>
      <c r="Q60" s="18"/>
      <c r="R60" s="152"/>
      <c r="S60" s="18"/>
      <c r="T60" s="18"/>
      <c r="U60" s="18"/>
      <c r="V60" s="18"/>
      <c r="W60" s="18"/>
      <c r="AB60" s="10"/>
    </row>
    <row r="61" spans="1:30" ht="15" customHeight="1" x14ac:dyDescent="0.25">
      <c r="A61" s="1"/>
      <c r="B61" s="13" t="s">
        <v>353</v>
      </c>
      <c r="D61" s="11"/>
      <c r="I61" s="153"/>
      <c r="J61" s="148"/>
      <c r="K61" s="292"/>
      <c r="L61" s="18"/>
      <c r="M61" s="214"/>
      <c r="N61" s="148"/>
      <c r="O61" s="148"/>
      <c r="P61" s="153" t="s">
        <v>353</v>
      </c>
      <c r="Q61" s="18"/>
      <c r="R61" s="152"/>
      <c r="S61" s="18"/>
      <c r="T61" s="18"/>
      <c r="U61" s="18"/>
      <c r="V61" s="18"/>
      <c r="W61" s="153"/>
      <c r="X61" s="148"/>
      <c r="Y61" s="292"/>
      <c r="Z61" s="148"/>
      <c r="AA61" s="292"/>
      <c r="AB61" s="10"/>
    </row>
    <row r="62" spans="1:30" ht="15" customHeight="1" x14ac:dyDescent="0.25">
      <c r="A62" s="1"/>
      <c r="B62" s="59"/>
      <c r="D62" s="11"/>
      <c r="I62" s="18"/>
      <c r="J62" s="148"/>
      <c r="K62" s="293"/>
      <c r="L62" s="18"/>
      <c r="M62" s="214"/>
      <c r="N62" s="148"/>
      <c r="O62" s="148"/>
      <c r="P62" s="291"/>
      <c r="Q62" s="18"/>
      <c r="R62" s="152"/>
      <c r="S62" s="18"/>
      <c r="T62" s="18"/>
      <c r="U62" s="18"/>
      <c r="V62" s="18"/>
      <c r="W62" s="18"/>
      <c r="X62" s="148"/>
      <c r="Y62" s="293"/>
      <c r="Z62" s="148"/>
      <c r="AA62" s="293"/>
      <c r="AB62" s="10"/>
    </row>
    <row r="63" spans="1:30" ht="15" customHeight="1" x14ac:dyDescent="0.25">
      <c r="A63" s="1"/>
      <c r="B63" s="291" t="s">
        <v>354</v>
      </c>
      <c r="D63" s="11"/>
      <c r="I63" s="18"/>
      <c r="J63" s="148"/>
      <c r="K63" s="293"/>
      <c r="L63" s="293"/>
      <c r="M63" s="214"/>
      <c r="N63" s="148"/>
      <c r="O63" s="148"/>
      <c r="P63" s="291" t="s">
        <v>354</v>
      </c>
      <c r="Q63" s="18"/>
      <c r="R63" s="152"/>
      <c r="S63" s="18"/>
      <c r="T63" s="18"/>
      <c r="U63" s="18"/>
      <c r="V63" s="18"/>
      <c r="W63" s="18"/>
      <c r="X63" s="148"/>
      <c r="Y63" s="293"/>
      <c r="Z63" s="148"/>
      <c r="AA63" s="293"/>
      <c r="AB63" s="168"/>
      <c r="AC63" s="2"/>
    </row>
    <row r="64" spans="1:30" ht="15" customHeight="1" x14ac:dyDescent="0.25">
      <c r="A64" s="1"/>
      <c r="B64" s="291" t="s">
        <v>425</v>
      </c>
      <c r="D64" s="11"/>
      <c r="I64" s="18"/>
      <c r="J64" s="148"/>
      <c r="K64" s="293"/>
      <c r="L64" s="293"/>
      <c r="M64" s="214"/>
      <c r="N64" s="148"/>
      <c r="O64" s="148"/>
      <c r="P64" s="291" t="s">
        <v>425</v>
      </c>
      <c r="Q64" s="18"/>
      <c r="R64" s="152"/>
      <c r="S64" s="18"/>
      <c r="T64" s="18"/>
      <c r="U64" s="18"/>
      <c r="V64" s="18"/>
      <c r="W64" s="18"/>
      <c r="X64" s="148"/>
      <c r="Y64" s="293"/>
      <c r="Z64" s="148"/>
      <c r="AA64" s="293"/>
      <c r="AB64" s="168"/>
      <c r="AC64" s="2"/>
    </row>
    <row r="65" spans="1:30" ht="15" customHeight="1" x14ac:dyDescent="0.25">
      <c r="A65" s="1"/>
      <c r="B65" s="291" t="s">
        <v>426</v>
      </c>
      <c r="D65" s="11"/>
      <c r="I65" s="18"/>
      <c r="J65" s="148"/>
      <c r="K65" s="293"/>
      <c r="L65" s="293"/>
      <c r="M65" s="214"/>
      <c r="N65" s="148"/>
      <c r="O65" s="148"/>
      <c r="P65" s="291" t="s">
        <v>426</v>
      </c>
      <c r="Q65" s="18"/>
      <c r="R65" s="152"/>
      <c r="S65" s="18"/>
      <c r="T65" s="18"/>
      <c r="U65" s="18"/>
      <c r="V65" s="18"/>
      <c r="W65" s="18"/>
      <c r="X65" s="148"/>
      <c r="Y65" s="293"/>
      <c r="Z65" s="148"/>
      <c r="AA65" s="293"/>
      <c r="AB65" s="168"/>
      <c r="AC65" s="2"/>
    </row>
    <row r="66" spans="1:30" ht="15" customHeight="1" x14ac:dyDescent="0.25">
      <c r="A66" s="1"/>
      <c r="B66" s="59"/>
      <c r="D66" s="11"/>
      <c r="I66" s="18"/>
      <c r="J66" s="148"/>
      <c r="K66" s="293"/>
      <c r="L66" s="18"/>
      <c r="M66" s="214"/>
      <c r="N66" s="148"/>
      <c r="O66" s="148"/>
      <c r="P66" s="291"/>
      <c r="Q66" s="18"/>
      <c r="R66" s="152"/>
      <c r="S66" s="18"/>
      <c r="T66" s="18"/>
      <c r="U66" s="18"/>
      <c r="V66" s="18"/>
      <c r="W66" s="18"/>
      <c r="Y66" s="168"/>
      <c r="AA66" s="168"/>
      <c r="AB66" s="10"/>
    </row>
    <row r="67" spans="1:30" ht="15" customHeight="1" x14ac:dyDescent="0.25">
      <c r="A67" s="1"/>
      <c r="B67" s="13" t="s">
        <v>240</v>
      </c>
      <c r="D67" s="11"/>
      <c r="I67" s="286">
        <f>I49+I43+I32+I27+I20+I54</f>
        <v>100</v>
      </c>
      <c r="J67" s="148"/>
      <c r="K67" s="287">
        <f>K49+K43+K32+K27+K20+K54</f>
        <v>0</v>
      </c>
      <c r="L67" s="18"/>
      <c r="M67" s="18"/>
      <c r="N67" s="148"/>
      <c r="O67" s="148"/>
      <c r="P67" s="153" t="s">
        <v>240</v>
      </c>
      <c r="Q67" s="18"/>
      <c r="R67" s="152"/>
      <c r="S67" s="18"/>
      <c r="T67" s="18"/>
      <c r="U67" s="18"/>
      <c r="V67" s="18"/>
      <c r="W67" s="286">
        <f>W49+W43+W32+W27+W20+W54</f>
        <v>100</v>
      </c>
      <c r="X67" s="148"/>
      <c r="Y67" s="287">
        <f>Y20+Y27+Y32+Y43+Y49+Y54</f>
        <v>0</v>
      </c>
      <c r="AA67" s="287">
        <f>AA49+AA43+AA32+AA27+AA20+AA54</f>
        <v>0</v>
      </c>
      <c r="AB67" s="168"/>
      <c r="AC67" s="503" t="str">
        <f>IF(Y67-AA67=0,"",Y67-AA67)</f>
        <v/>
      </c>
    </row>
    <row r="68" spans="1:30" s="11" customFormat="1" ht="15" customHeight="1" thickBot="1" x14ac:dyDescent="0.3">
      <c r="B68" s="12"/>
      <c r="C68" s="12"/>
      <c r="D68" s="12"/>
      <c r="E68" s="12"/>
      <c r="F68" s="12"/>
      <c r="G68" s="12"/>
      <c r="H68" s="12"/>
      <c r="I68" s="12"/>
      <c r="J68" s="12"/>
      <c r="K68" s="12"/>
      <c r="L68" s="12"/>
      <c r="M68" s="12"/>
      <c r="N68" s="75"/>
      <c r="O68" s="155"/>
      <c r="P68" s="12"/>
      <c r="Q68" s="12"/>
      <c r="R68" s="12"/>
      <c r="S68" s="12"/>
      <c r="T68" s="12"/>
      <c r="U68" s="12"/>
      <c r="V68" s="12"/>
      <c r="W68" s="12"/>
      <c r="X68" s="12"/>
      <c r="Y68" s="12"/>
      <c r="Z68" s="12"/>
      <c r="AA68" s="12"/>
      <c r="AB68" s="12"/>
      <c r="AC68" s="12"/>
      <c r="AD68" s="75"/>
    </row>
    <row r="69" spans="1:30" ht="48.75" customHeight="1" x14ac:dyDescent="0.25">
      <c r="A69" s="1"/>
      <c r="B69" s="515" t="s">
        <v>344</v>
      </c>
      <c r="C69" s="515"/>
      <c r="D69" s="515"/>
      <c r="E69" s="515"/>
      <c r="F69" s="515"/>
      <c r="G69" s="515"/>
      <c r="H69" s="515"/>
      <c r="I69" s="515"/>
      <c r="J69" s="515"/>
      <c r="K69" s="515"/>
      <c r="L69" s="515"/>
      <c r="M69" s="515"/>
      <c r="O69" s="154"/>
      <c r="P69" s="515" t="s">
        <v>344</v>
      </c>
      <c r="Q69" s="515"/>
      <c r="R69" s="515"/>
      <c r="S69" s="515"/>
      <c r="T69" s="515"/>
      <c r="U69" s="515"/>
      <c r="V69" s="515"/>
      <c r="W69" s="515"/>
      <c r="X69" s="515"/>
      <c r="Y69" s="515"/>
      <c r="Z69" s="515"/>
      <c r="AA69" s="515"/>
      <c r="AB69" s="515"/>
      <c r="AC69" s="515"/>
    </row>
    <row r="70" spans="1:30" s="11" customFormat="1" ht="62.25" customHeight="1" thickBot="1" x14ac:dyDescent="0.3">
      <c r="B70" s="516" t="s">
        <v>3</v>
      </c>
      <c r="C70" s="516"/>
      <c r="D70" s="516"/>
      <c r="E70" s="516"/>
      <c r="F70" s="516"/>
      <c r="G70" s="516"/>
      <c r="H70" s="516"/>
      <c r="I70" s="516"/>
      <c r="J70" s="516"/>
      <c r="K70" s="516"/>
      <c r="L70" s="516"/>
      <c r="M70" s="516"/>
      <c r="N70" s="75"/>
      <c r="O70" s="155"/>
      <c r="P70" s="516" t="s">
        <v>3</v>
      </c>
      <c r="Q70" s="516"/>
      <c r="R70" s="516"/>
      <c r="S70" s="516"/>
      <c r="T70" s="516"/>
      <c r="U70" s="516"/>
      <c r="V70" s="516"/>
      <c r="W70" s="516"/>
      <c r="X70" s="516"/>
      <c r="Y70" s="516"/>
      <c r="Z70" s="516"/>
      <c r="AA70" s="516"/>
      <c r="AB70" s="516"/>
      <c r="AC70" s="516"/>
      <c r="AD70" s="75"/>
    </row>
    <row r="71" spans="1:30" s="11" customFormat="1" ht="15" customHeight="1" x14ac:dyDescent="0.25">
      <c r="N71" s="75"/>
      <c r="O71" s="152"/>
      <c r="AD71" s="75"/>
    </row>
    <row r="72" spans="1:30" s="11" customFormat="1" ht="15" customHeight="1" x14ac:dyDescent="0.25">
      <c r="N72" s="75"/>
      <c r="O72" s="152"/>
      <c r="AD72" s="75"/>
    </row>
    <row r="73" spans="1:30" s="11" customFormat="1" ht="15" customHeight="1" x14ac:dyDescent="0.25">
      <c r="N73" s="75"/>
      <c r="O73" s="152"/>
      <c r="AD73" s="75"/>
    </row>
    <row r="75" spans="1:30" ht="15" customHeight="1" x14ac:dyDescent="0.25">
      <c r="A75" s="1"/>
      <c r="C75" s="13"/>
      <c r="D75" s="14"/>
      <c r="O75" s="148"/>
      <c r="Q75" s="13"/>
      <c r="R75" s="14"/>
      <c r="AD75" s="1"/>
    </row>
    <row r="76" spans="1:30" ht="15" customHeight="1" x14ac:dyDescent="0.25">
      <c r="A76" s="1"/>
      <c r="C76" s="13"/>
      <c r="D76" s="14"/>
      <c r="O76" s="148"/>
      <c r="Q76" s="13"/>
      <c r="R76" s="14"/>
      <c r="AD76" s="1"/>
    </row>
    <row r="83" spans="1:30" x14ac:dyDescent="0.25">
      <c r="A83" s="1"/>
      <c r="B83" s="1"/>
      <c r="C83" s="1"/>
      <c r="E83" s="1"/>
      <c r="F83" s="1"/>
      <c r="G83" s="1"/>
      <c r="H83" s="1"/>
      <c r="I83" s="1"/>
      <c r="K83" s="1"/>
      <c r="L83" s="1"/>
      <c r="M83" s="1"/>
      <c r="O83" s="148"/>
      <c r="P83" s="1"/>
      <c r="Q83" s="1"/>
      <c r="S83" s="1"/>
      <c r="T83" s="1"/>
      <c r="U83" s="1"/>
      <c r="V83" s="1"/>
      <c r="W83" s="1"/>
      <c r="Y83" s="1"/>
      <c r="AA83" s="1"/>
      <c r="AB83" s="1"/>
      <c r="AC83" s="1"/>
      <c r="AD83" s="1"/>
    </row>
  </sheetData>
  <sheetProtection password="CA72" sheet="1" objects="1" scenarios="1" selectLockedCells="1"/>
  <mergeCells count="18">
    <mergeCell ref="B2:M2"/>
    <mergeCell ref="B3:M3"/>
    <mergeCell ref="E8:F8"/>
    <mergeCell ref="B70:M70"/>
    <mergeCell ref="E6:I6"/>
    <mergeCell ref="E9:F9"/>
    <mergeCell ref="B16:M16"/>
    <mergeCell ref="B69:M69"/>
    <mergeCell ref="I9:K9"/>
    <mergeCell ref="P16:AC16"/>
    <mergeCell ref="P69:AC69"/>
    <mergeCell ref="P70:AC70"/>
    <mergeCell ref="P2:AC2"/>
    <mergeCell ref="P3:AC3"/>
    <mergeCell ref="S6:W6"/>
    <mergeCell ref="S8:T8"/>
    <mergeCell ref="S9:T9"/>
    <mergeCell ref="W9:Y9"/>
  </mergeCells>
  <dataValidations count="3">
    <dataValidation type="whole" operator="greaterThan" allowBlank="1" showInputMessage="1" showErrorMessage="1" sqref="K8 Y8">
      <formula1>0</formula1>
    </dataValidation>
    <dataValidation type="list" allowBlank="1" showInputMessage="1" showErrorMessage="1" sqref="I9:K9 W9:Y9">
      <formula1>$N$18:$N$23</formula1>
    </dataValidation>
    <dataValidation type="list" showInputMessage="1" showErrorMessage="1" sqref="S8:T8 E8:F8">
      <formula1>$N$5:$N$9</formula1>
    </dataValidation>
  </dataValidations>
  <pageMargins left="0.7" right="0.7" top="0.75" bottom="0.75" header="0.3" footer="0.3"/>
  <pageSetup scale="60" orientation="portrait" r:id="rId1"/>
  <headerFooter>
    <oddFooter>&amp;LVersion: 1/1/2014&amp;CTab: &amp;A&amp;RPrint Date: &amp;D</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U357"/>
  <sheetViews>
    <sheetView showGridLines="0" view="pageBreakPreview" zoomScale="85" zoomScaleNormal="100" zoomScaleSheetLayoutView="85" workbookViewId="0">
      <selection activeCell="H65" sqref="H65:U65"/>
    </sheetView>
  </sheetViews>
  <sheetFormatPr defaultRowHeight="15.75" x14ac:dyDescent="0.25"/>
  <cols>
    <col min="1" max="1" width="7.28515625" style="148" customWidth="1"/>
    <col min="2" max="2" width="11.140625" style="148" hidden="1" customWidth="1"/>
    <col min="3" max="3" width="11.28515625" style="148" hidden="1" customWidth="1"/>
    <col min="4" max="4" width="21.42578125" style="73" hidden="1" customWidth="1"/>
    <col min="5" max="14" width="4.85546875" style="18" customWidth="1"/>
    <col min="15" max="15" width="1.5703125" style="18" customWidth="1"/>
    <col min="16" max="19" width="4.85546875" style="18" customWidth="1"/>
    <col min="20" max="20" width="72.5703125" style="18" customWidth="1"/>
    <col min="21" max="21" width="12.85546875" style="18" customWidth="1"/>
    <col min="22" max="22" width="3" style="74" hidden="1" customWidth="1"/>
    <col min="23" max="35" width="4.85546875" style="69" hidden="1" customWidth="1"/>
    <col min="36" max="36" width="4.85546875" style="355" hidden="1" customWidth="1"/>
    <col min="37" max="37" width="1.7109375" style="148" hidden="1" customWidth="1"/>
    <col min="38" max="38" width="5.5703125" style="148" customWidth="1"/>
    <col min="39" max="39" width="7.42578125" style="148" hidden="1" customWidth="1"/>
    <col min="40" max="40" width="8" style="148" hidden="1" customWidth="1"/>
    <col min="41" max="41" width="24.5703125" style="73" hidden="1" customWidth="1"/>
    <col min="42" max="51" width="4.85546875" style="18" customWidth="1"/>
    <col min="52" max="52" width="1.5703125" style="18" customWidth="1"/>
    <col min="53" max="56" width="4.85546875" style="18" customWidth="1"/>
    <col min="57" max="57" width="71.42578125" style="18" customWidth="1"/>
    <col min="58" max="58" width="4.85546875" style="18" customWidth="1"/>
    <col min="59" max="59" width="3" style="74" hidden="1" customWidth="1"/>
    <col min="60" max="73" width="4.85546875" style="355" hidden="1" customWidth="1"/>
    <col min="74" max="16384" width="9.140625" style="148"/>
  </cols>
  <sheetData>
    <row r="1" spans="4:73" x14ac:dyDescent="0.25">
      <c r="AK1" s="154"/>
      <c r="AL1" s="154"/>
      <c r="AM1" s="154"/>
      <c r="AN1" s="154"/>
    </row>
    <row r="2" spans="4:73" x14ac:dyDescent="0.25">
      <c r="D2" s="74"/>
      <c r="E2" s="517" t="s">
        <v>209</v>
      </c>
      <c r="F2" s="517"/>
      <c r="G2" s="517"/>
      <c r="H2" s="517"/>
      <c r="I2" s="517"/>
      <c r="J2" s="517"/>
      <c r="K2" s="517"/>
      <c r="L2" s="517"/>
      <c r="M2" s="517"/>
      <c r="N2" s="517"/>
      <c r="O2" s="517"/>
      <c r="P2" s="517"/>
      <c r="Q2" s="517"/>
      <c r="R2" s="517"/>
      <c r="S2" s="517"/>
      <c r="T2" s="517"/>
      <c r="U2" s="517"/>
      <c r="W2" s="105"/>
      <c r="X2" s="105"/>
      <c r="Y2" s="105"/>
      <c r="Z2" s="105"/>
      <c r="AA2" s="105"/>
      <c r="AB2" s="105"/>
      <c r="AC2" s="105"/>
      <c r="AD2" s="105"/>
      <c r="AE2" s="105"/>
      <c r="AF2" s="105"/>
      <c r="AG2" s="105"/>
      <c r="AH2" s="105"/>
      <c r="AI2" s="105"/>
      <c r="AJ2" s="356"/>
      <c r="AK2" s="154"/>
      <c r="AL2" s="154"/>
      <c r="AM2" s="154"/>
      <c r="AN2" s="154"/>
      <c r="AO2" s="74"/>
      <c r="AP2" s="517" t="s">
        <v>209</v>
      </c>
      <c r="AQ2" s="517"/>
      <c r="AR2" s="517"/>
      <c r="AS2" s="517"/>
      <c r="AT2" s="517"/>
      <c r="AU2" s="517"/>
      <c r="AV2" s="517"/>
      <c r="AW2" s="517"/>
      <c r="AX2" s="517"/>
      <c r="AY2" s="517"/>
      <c r="AZ2" s="517"/>
      <c r="BA2" s="517"/>
      <c r="BB2" s="517"/>
      <c r="BC2" s="517"/>
      <c r="BD2" s="517"/>
      <c r="BE2" s="517"/>
      <c r="BF2" s="517"/>
      <c r="BH2" s="356"/>
      <c r="BI2" s="356"/>
      <c r="BJ2" s="356"/>
      <c r="BK2" s="356"/>
      <c r="BL2" s="356"/>
      <c r="BM2" s="356"/>
      <c r="BN2" s="356"/>
      <c r="BO2" s="356"/>
      <c r="BP2" s="356"/>
      <c r="BQ2" s="356"/>
      <c r="BR2" s="356"/>
      <c r="BS2" s="356"/>
      <c r="BT2" s="356"/>
      <c r="BU2" s="356"/>
    </row>
    <row r="3" spans="4:73" ht="16.5" thickBot="1" x14ac:dyDescent="0.3">
      <c r="D3" s="74"/>
      <c r="E3" s="528" t="s">
        <v>249</v>
      </c>
      <c r="F3" s="528"/>
      <c r="G3" s="528"/>
      <c r="H3" s="528"/>
      <c r="I3" s="528"/>
      <c r="J3" s="528"/>
      <c r="K3" s="528"/>
      <c r="L3" s="528"/>
      <c r="M3" s="528"/>
      <c r="N3" s="528"/>
      <c r="O3" s="528"/>
      <c r="P3" s="528"/>
      <c r="Q3" s="528"/>
      <c r="R3" s="528"/>
      <c r="S3" s="528"/>
      <c r="T3" s="528"/>
      <c r="U3" s="528"/>
      <c r="AK3" s="154"/>
      <c r="AL3" s="154"/>
      <c r="AM3" s="154"/>
      <c r="AN3" s="154"/>
      <c r="AO3" s="74"/>
      <c r="AP3" s="528" t="s">
        <v>250</v>
      </c>
      <c r="AQ3" s="528"/>
      <c r="AR3" s="528"/>
      <c r="AS3" s="528"/>
      <c r="AT3" s="528"/>
      <c r="AU3" s="528"/>
      <c r="AV3" s="528"/>
      <c r="AW3" s="528"/>
      <c r="AX3" s="528"/>
      <c r="AY3" s="528"/>
      <c r="AZ3" s="528"/>
      <c r="BA3" s="528"/>
      <c r="BB3" s="528"/>
      <c r="BC3" s="528"/>
      <c r="BD3" s="528"/>
      <c r="BE3" s="528"/>
      <c r="BF3" s="528"/>
    </row>
    <row r="4" spans="4:73" x14ac:dyDescent="0.25">
      <c r="D4" s="74"/>
      <c r="E4" s="214"/>
      <c r="F4" s="214"/>
      <c r="G4" s="214"/>
      <c r="H4" s="214"/>
      <c r="I4" s="214"/>
      <c r="J4" s="214"/>
      <c r="K4" s="214"/>
      <c r="L4" s="214"/>
      <c r="M4" s="214"/>
      <c r="N4" s="214"/>
      <c r="O4" s="214"/>
      <c r="P4" s="214"/>
      <c r="Q4" s="214"/>
      <c r="R4" s="214"/>
      <c r="S4" s="214"/>
      <c r="T4" s="214"/>
      <c r="U4" s="214"/>
      <c r="AK4" s="154"/>
      <c r="AL4" s="154"/>
      <c r="AM4" s="154"/>
      <c r="AN4" s="154"/>
      <c r="AO4" s="74"/>
      <c r="AP4" s="214"/>
      <c r="AQ4" s="214"/>
      <c r="AR4" s="214"/>
      <c r="AS4" s="214"/>
      <c r="AT4" s="214"/>
      <c r="AU4" s="214"/>
      <c r="AV4" s="214"/>
      <c r="AW4" s="214"/>
      <c r="AX4" s="214"/>
      <c r="AY4" s="214"/>
      <c r="AZ4" s="214"/>
      <c r="BA4" s="214"/>
      <c r="BB4" s="214"/>
      <c r="BC4" s="214"/>
      <c r="BD4" s="214"/>
      <c r="BE4" s="214"/>
      <c r="BF4" s="214"/>
    </row>
    <row r="5" spans="4:73" x14ac:dyDescent="0.25">
      <c r="D5" s="74"/>
      <c r="E5" s="214"/>
      <c r="H5" s="187" t="s">
        <v>0</v>
      </c>
      <c r="I5" s="700" t="str">
        <f>IF(Summary!E5="","",Summary!E5)</f>
        <v/>
      </c>
      <c r="J5" s="701"/>
      <c r="L5" s="214"/>
      <c r="M5" s="214"/>
      <c r="N5" s="214"/>
      <c r="Q5" s="149"/>
      <c r="R5" s="149"/>
      <c r="S5" s="149"/>
      <c r="U5" s="214"/>
      <c r="AK5" s="154"/>
      <c r="AL5" s="154"/>
      <c r="AM5" s="154"/>
      <c r="AN5" s="154"/>
      <c r="AO5" s="74"/>
      <c r="AP5" s="214"/>
      <c r="AS5" s="187" t="s">
        <v>0</v>
      </c>
      <c r="AT5" s="700" t="str">
        <f>IF(Summary!S5="","",Summary!S5)</f>
        <v/>
      </c>
      <c r="AU5" s="701"/>
      <c r="AW5" s="214"/>
      <c r="AX5" s="214"/>
      <c r="AY5" s="214"/>
      <c r="BB5" s="370"/>
      <c r="BC5" s="370"/>
      <c r="BD5" s="370"/>
      <c r="BF5" s="214"/>
    </row>
    <row r="6" spans="4:73" x14ac:dyDescent="0.25">
      <c r="D6" s="74"/>
      <c r="H6" s="187" t="s">
        <v>1</v>
      </c>
      <c r="I6" s="543" t="str">
        <f>IF(Summary!E6="","",Summary!E6)</f>
        <v/>
      </c>
      <c r="J6" s="544"/>
      <c r="K6" s="544"/>
      <c r="L6" s="544"/>
      <c r="M6" s="544"/>
      <c r="N6" s="544"/>
      <c r="O6" s="544"/>
      <c r="P6" s="544"/>
      <c r="Q6" s="544"/>
      <c r="R6" s="545"/>
      <c r="AK6" s="154"/>
      <c r="AL6" s="154"/>
      <c r="AM6" s="154"/>
      <c r="AN6" s="154"/>
      <c r="AO6" s="74"/>
      <c r="AS6" s="187" t="s">
        <v>1</v>
      </c>
      <c r="AT6" s="543" t="str">
        <f>IF(Summary!S6="","",Summary!S6)</f>
        <v/>
      </c>
      <c r="AU6" s="544"/>
      <c r="AV6" s="544"/>
      <c r="AW6" s="544"/>
      <c r="AX6" s="544"/>
      <c r="AY6" s="544"/>
      <c r="AZ6" s="544"/>
      <c r="BA6" s="544"/>
      <c r="BB6" s="544"/>
      <c r="BC6" s="545"/>
    </row>
    <row r="7" spans="4:73" x14ac:dyDescent="0.25">
      <c r="D7" s="74"/>
      <c r="H7" s="187"/>
      <c r="P7" s="149"/>
      <c r="Q7" s="149"/>
      <c r="R7" s="149"/>
      <c r="S7" s="149"/>
      <c r="AK7" s="154"/>
      <c r="AL7" s="154"/>
      <c r="AM7" s="154"/>
      <c r="AN7" s="154"/>
      <c r="AO7" s="74"/>
      <c r="AS7" s="187"/>
      <c r="BA7" s="370"/>
      <c r="BB7" s="370"/>
      <c r="BC7" s="370"/>
      <c r="BD7" s="370"/>
    </row>
    <row r="8" spans="4:73" x14ac:dyDescent="0.25">
      <c r="D8" s="74"/>
      <c r="H8" s="187" t="s">
        <v>244</v>
      </c>
      <c r="I8" s="546" t="str">
        <f>IF(Summary!E8="","",Summary!E8)</f>
        <v/>
      </c>
      <c r="J8" s="704"/>
      <c r="K8" s="704"/>
      <c r="L8" s="704"/>
      <c r="M8" s="547"/>
      <c r="R8" s="149"/>
      <c r="S8" s="149"/>
      <c r="AK8" s="154"/>
      <c r="AL8" s="154"/>
      <c r="AM8" s="154"/>
      <c r="AN8" s="154"/>
      <c r="AO8" s="74"/>
      <c r="AS8" s="187" t="s">
        <v>244</v>
      </c>
      <c r="AT8" s="546" t="str">
        <f>IF(Summary!S8="","",Summary!S8)</f>
        <v/>
      </c>
      <c r="AU8" s="704"/>
      <c r="AV8" s="704"/>
      <c r="AW8" s="704"/>
      <c r="AX8" s="547"/>
      <c r="BC8" s="370"/>
      <c r="BD8" s="370"/>
    </row>
    <row r="9" spans="4:73" x14ac:dyDescent="0.25">
      <c r="D9" s="74"/>
      <c r="H9" s="187"/>
      <c r="P9" s="224"/>
      <c r="Q9" s="224"/>
      <c r="R9" s="149"/>
      <c r="S9" s="149"/>
      <c r="AK9" s="154"/>
      <c r="AL9" s="154"/>
      <c r="AM9" s="154"/>
      <c r="AN9" s="154"/>
      <c r="AO9" s="74"/>
      <c r="AS9" s="187"/>
      <c r="BA9" s="224"/>
      <c r="BB9" s="224"/>
      <c r="BC9" s="370"/>
      <c r="BD9" s="370"/>
    </row>
    <row r="10" spans="4:73" x14ac:dyDescent="0.25">
      <c r="D10" s="74"/>
      <c r="H10" s="187" t="s">
        <v>245</v>
      </c>
      <c r="I10" s="702"/>
      <c r="J10" s="703"/>
      <c r="Q10" s="224"/>
      <c r="R10" s="149"/>
      <c r="S10" s="149"/>
      <c r="AK10" s="154"/>
      <c r="AL10" s="154"/>
      <c r="AM10" s="154"/>
      <c r="AN10" s="154"/>
      <c r="AO10" s="74"/>
      <c r="AS10" s="187" t="s">
        <v>242</v>
      </c>
      <c r="AT10" s="702"/>
      <c r="AU10" s="703"/>
      <c r="BB10" s="224"/>
      <c r="BC10" s="370"/>
      <c r="BD10" s="370"/>
    </row>
    <row r="11" spans="4:73" ht="16.5" thickBot="1" x14ac:dyDescent="0.3">
      <c r="D11" s="74"/>
      <c r="E11" s="150"/>
      <c r="F11" s="150"/>
      <c r="G11" s="150"/>
      <c r="H11" s="150"/>
      <c r="I11" s="150"/>
      <c r="J11" s="150"/>
      <c r="K11" s="150"/>
      <c r="L11" s="150"/>
      <c r="M11" s="150"/>
      <c r="N11" s="150"/>
      <c r="O11" s="150"/>
      <c r="P11" s="150"/>
      <c r="Q11" s="150"/>
      <c r="R11" s="150"/>
      <c r="S11" s="150"/>
      <c r="T11" s="150"/>
      <c r="U11" s="150"/>
      <c r="AK11" s="154"/>
      <c r="AL11" s="154"/>
      <c r="AM11" s="154"/>
      <c r="AN11" s="154"/>
      <c r="AO11" s="74"/>
      <c r="AP11" s="150"/>
      <c r="AQ11" s="150"/>
      <c r="AR11" s="150"/>
      <c r="AS11" s="150"/>
      <c r="AT11" s="150"/>
      <c r="AU11" s="150"/>
      <c r="AV11" s="150"/>
      <c r="AW11" s="150"/>
      <c r="AX11" s="150"/>
      <c r="AY11" s="150"/>
      <c r="AZ11" s="150"/>
      <c r="BA11" s="150"/>
      <c r="BB11" s="150"/>
      <c r="BC11" s="150"/>
      <c r="BD11" s="150"/>
      <c r="BE11" s="150"/>
      <c r="BF11" s="150"/>
    </row>
    <row r="12" spans="4:73" x14ac:dyDescent="0.25">
      <c r="D12" s="74"/>
      <c r="AK12" s="154"/>
      <c r="AL12" s="154"/>
      <c r="AM12" s="154"/>
      <c r="AN12" s="154"/>
      <c r="AO12" s="74"/>
    </row>
    <row r="13" spans="4:73" ht="52.5" customHeight="1" x14ac:dyDescent="0.25">
      <c r="D13" s="74"/>
      <c r="E13" s="692" t="s">
        <v>300</v>
      </c>
      <c r="F13" s="692"/>
      <c r="G13" s="692"/>
      <c r="H13" s="692"/>
      <c r="I13" s="692"/>
      <c r="J13" s="692"/>
      <c r="K13" s="692"/>
      <c r="L13" s="692"/>
      <c r="M13" s="692"/>
      <c r="N13" s="692"/>
      <c r="O13" s="692"/>
      <c r="P13" s="692"/>
      <c r="Q13" s="692"/>
      <c r="R13" s="692"/>
      <c r="S13" s="692"/>
      <c r="T13" s="692"/>
      <c r="U13" s="215"/>
      <c r="W13" s="203"/>
      <c r="X13" s="203"/>
      <c r="Y13" s="203"/>
      <c r="Z13" s="203"/>
      <c r="AA13" s="203"/>
      <c r="AB13" s="203"/>
      <c r="AC13" s="203"/>
      <c r="AD13" s="203"/>
      <c r="AE13" s="203"/>
      <c r="AF13" s="203"/>
      <c r="AG13" s="203"/>
      <c r="AH13" s="203"/>
      <c r="AI13" s="203"/>
      <c r="AJ13" s="203"/>
      <c r="AK13" s="154"/>
      <c r="AL13" s="154"/>
      <c r="AM13" s="154"/>
      <c r="AN13" s="154"/>
      <c r="AO13" s="74"/>
      <c r="AP13" s="692" t="s">
        <v>300</v>
      </c>
      <c r="AQ13" s="692"/>
      <c r="AR13" s="692"/>
      <c r="AS13" s="692"/>
      <c r="AT13" s="692"/>
      <c r="AU13" s="692"/>
      <c r="AV13" s="692"/>
      <c r="AW13" s="692"/>
      <c r="AX13" s="692"/>
      <c r="AY13" s="692"/>
      <c r="AZ13" s="692"/>
      <c r="BA13" s="692"/>
      <c r="BB13" s="692"/>
      <c r="BC13" s="692"/>
      <c r="BD13" s="692"/>
      <c r="BE13" s="692"/>
      <c r="BF13" s="215"/>
      <c r="BH13" s="203"/>
      <c r="BI13" s="203"/>
      <c r="BJ13" s="203"/>
      <c r="BK13" s="203"/>
      <c r="BL13" s="203"/>
      <c r="BM13" s="203"/>
      <c r="BN13" s="203"/>
      <c r="BO13" s="203"/>
      <c r="BP13" s="203"/>
      <c r="BQ13" s="203"/>
      <c r="BR13" s="203"/>
      <c r="BS13" s="203"/>
      <c r="BT13" s="203"/>
      <c r="BU13" s="203"/>
    </row>
    <row r="14" spans="4:73" x14ac:dyDescent="0.25">
      <c r="E14" s="148"/>
      <c r="F14" s="148"/>
      <c r="G14" s="148"/>
      <c r="H14" s="148"/>
      <c r="I14" s="148"/>
      <c r="J14" s="148"/>
      <c r="K14" s="148"/>
      <c r="L14" s="148"/>
      <c r="M14" s="148"/>
      <c r="N14" s="148"/>
      <c r="O14" s="148"/>
      <c r="P14" s="148"/>
      <c r="Q14" s="148"/>
      <c r="R14" s="148"/>
      <c r="S14" s="148"/>
      <c r="T14" s="148"/>
      <c r="U14" s="148"/>
      <c r="AK14" s="154"/>
      <c r="AL14" s="154"/>
      <c r="AM14" s="154"/>
      <c r="AN14" s="154"/>
      <c r="AP14" s="148"/>
      <c r="AQ14" s="148"/>
      <c r="AR14" s="148"/>
      <c r="AS14" s="148"/>
      <c r="AT14" s="148"/>
      <c r="AU14" s="148"/>
      <c r="AV14" s="148"/>
      <c r="AW14" s="148"/>
      <c r="AX14" s="148"/>
      <c r="AY14" s="148"/>
      <c r="AZ14" s="148"/>
      <c r="BA14" s="148"/>
      <c r="BB14" s="148"/>
      <c r="BC14" s="148"/>
      <c r="BD14" s="148"/>
      <c r="BE14" s="148"/>
      <c r="BF14" s="148"/>
    </row>
    <row r="15" spans="4:73" x14ac:dyDescent="0.25">
      <c r="E15" s="693" t="str">
        <f>IF(OR(SUM(U28:U50)&lt;&gt;0,SUM(E51:R51)&lt;&gt;0),W15,"")</f>
        <v/>
      </c>
      <c r="F15" s="693"/>
      <c r="G15" s="693"/>
      <c r="H15" s="693"/>
      <c r="I15" s="693"/>
      <c r="J15" s="693"/>
      <c r="K15" s="693"/>
      <c r="L15" s="693"/>
      <c r="M15" s="693"/>
      <c r="N15" s="693"/>
      <c r="O15" s="693"/>
      <c r="P15" s="693"/>
      <c r="Q15" s="693"/>
      <c r="R15" s="693"/>
      <c r="S15" s="693"/>
      <c r="T15" s="693"/>
      <c r="U15" s="693"/>
      <c r="W15" s="78" t="s">
        <v>301</v>
      </c>
      <c r="AK15" s="154"/>
      <c r="AL15" s="154"/>
      <c r="AM15" s="154"/>
      <c r="AN15" s="154"/>
      <c r="AP15" s="693" t="s">
        <v>185</v>
      </c>
      <c r="AQ15" s="693"/>
      <c r="AR15" s="693"/>
      <c r="AS15" s="693"/>
      <c r="AT15" s="693"/>
      <c r="AU15" s="693"/>
      <c r="AV15" s="693"/>
      <c r="AW15" s="693"/>
      <c r="AX15" s="693"/>
      <c r="AY15" s="693"/>
      <c r="AZ15" s="693"/>
      <c r="BA15" s="693"/>
      <c r="BB15" s="693"/>
      <c r="BC15" s="693"/>
      <c r="BD15" s="693"/>
      <c r="BE15" s="693"/>
      <c r="BF15" s="693"/>
      <c r="BH15" s="78" t="s">
        <v>301</v>
      </c>
    </row>
    <row r="16" spans="4:73" x14ac:dyDescent="0.25">
      <c r="E16" s="148"/>
      <c r="F16" s="148"/>
      <c r="G16" s="148"/>
      <c r="H16" s="148"/>
      <c r="I16" s="148"/>
      <c r="J16" s="148"/>
      <c r="K16" s="148"/>
      <c r="L16" s="148"/>
      <c r="M16" s="148"/>
      <c r="N16" s="148"/>
      <c r="O16" s="148"/>
      <c r="P16" s="148"/>
      <c r="Q16" s="148"/>
      <c r="R16" s="148"/>
      <c r="S16" s="148"/>
      <c r="T16" s="148"/>
      <c r="U16" s="148"/>
      <c r="AK16" s="154"/>
      <c r="AL16" s="154"/>
      <c r="AM16" s="154"/>
      <c r="AN16" s="154"/>
      <c r="AP16" s="148"/>
      <c r="AQ16" s="148"/>
      <c r="AR16" s="148"/>
      <c r="AS16" s="148"/>
      <c r="AT16" s="148"/>
      <c r="AU16" s="148"/>
      <c r="AV16" s="148"/>
      <c r="AW16" s="148"/>
      <c r="AX16" s="148"/>
      <c r="AY16" s="148"/>
      <c r="AZ16" s="148"/>
      <c r="BA16" s="148"/>
      <c r="BB16" s="148"/>
      <c r="BC16" s="148"/>
      <c r="BD16" s="148"/>
      <c r="BE16" s="148"/>
      <c r="BF16" s="148"/>
    </row>
    <row r="17" spans="2:73" x14ac:dyDescent="0.25">
      <c r="E17" s="148"/>
      <c r="F17" s="148"/>
      <c r="G17" s="148"/>
      <c r="H17" s="148"/>
      <c r="I17" s="148"/>
      <c r="J17" s="148"/>
      <c r="K17" s="148"/>
      <c r="L17" s="148"/>
      <c r="M17" s="148"/>
      <c r="N17" s="148"/>
      <c r="O17" s="148"/>
      <c r="P17" s="148"/>
      <c r="Q17" s="148"/>
      <c r="R17" s="148"/>
      <c r="S17" s="148"/>
      <c r="T17" s="148"/>
      <c r="U17" s="148"/>
      <c r="AK17" s="154"/>
      <c r="AL17" s="154"/>
      <c r="AM17" s="154"/>
      <c r="AN17" s="154"/>
      <c r="AP17" s="148"/>
      <c r="AQ17" s="148"/>
      <c r="AR17" s="148"/>
      <c r="AS17" s="148"/>
      <c r="AT17" s="148"/>
      <c r="AU17" s="148"/>
      <c r="AV17" s="148"/>
      <c r="AW17" s="148"/>
      <c r="AX17" s="148"/>
      <c r="AY17" s="148"/>
      <c r="AZ17" s="148"/>
      <c r="BA17" s="148"/>
      <c r="BB17" s="148"/>
      <c r="BC17" s="148"/>
      <c r="BD17" s="148"/>
      <c r="BE17" s="148"/>
      <c r="BF17" s="148"/>
    </row>
    <row r="18" spans="2:73" x14ac:dyDescent="0.25">
      <c r="E18" s="148"/>
      <c r="F18" s="148"/>
      <c r="G18" s="148"/>
      <c r="H18" s="148"/>
      <c r="I18" s="148"/>
      <c r="J18" s="148"/>
      <c r="K18" s="148"/>
      <c r="L18" s="148"/>
      <c r="M18" s="148"/>
      <c r="N18" s="148"/>
      <c r="O18" s="148"/>
      <c r="P18" s="148"/>
      <c r="Q18" s="148"/>
      <c r="R18" s="148"/>
      <c r="S18" s="148"/>
      <c r="T18" s="148"/>
      <c r="U18" s="148"/>
      <c r="AK18" s="154"/>
      <c r="AL18" s="154"/>
      <c r="AM18" s="154"/>
      <c r="AN18" s="154"/>
      <c r="AP18" s="148"/>
      <c r="AQ18" s="148"/>
      <c r="AR18" s="148"/>
      <c r="AS18" s="148"/>
      <c r="AT18" s="148"/>
      <c r="AU18" s="148"/>
      <c r="AV18" s="148"/>
      <c r="AW18" s="148"/>
      <c r="AX18" s="148"/>
      <c r="AY18" s="148"/>
      <c r="AZ18" s="148"/>
      <c r="BA18" s="148"/>
      <c r="BB18" s="148"/>
      <c r="BC18" s="148"/>
      <c r="BD18" s="148"/>
      <c r="BE18" s="148"/>
      <c r="BF18" s="148"/>
    </row>
    <row r="19" spans="2:73" x14ac:dyDescent="0.25">
      <c r="D19" s="73" t="s">
        <v>4</v>
      </c>
      <c r="E19" s="148"/>
      <c r="F19" s="148"/>
      <c r="G19" s="148"/>
      <c r="H19" s="148"/>
      <c r="I19" s="148"/>
      <c r="J19" s="148"/>
      <c r="K19" s="148"/>
      <c r="L19" s="148"/>
      <c r="M19" s="148"/>
      <c r="N19" s="148"/>
      <c r="O19" s="148"/>
      <c r="P19" s="148"/>
      <c r="Q19" s="148"/>
      <c r="R19" s="148"/>
      <c r="S19" s="148"/>
      <c r="T19" s="148"/>
      <c r="AK19" s="154"/>
      <c r="AL19" s="154"/>
      <c r="AM19" s="154"/>
      <c r="AN19" s="154"/>
      <c r="AO19" s="73" t="s">
        <v>4</v>
      </c>
      <c r="AP19" s="148"/>
      <c r="AQ19" s="148"/>
      <c r="AR19" s="148"/>
      <c r="AS19" s="148"/>
      <c r="AT19" s="148"/>
      <c r="AU19" s="148"/>
      <c r="AV19" s="148"/>
      <c r="AW19" s="148"/>
      <c r="AX19" s="148"/>
      <c r="AY19" s="148"/>
      <c r="AZ19" s="148"/>
      <c r="BA19" s="148"/>
      <c r="BB19" s="148"/>
      <c r="BC19" s="148"/>
      <c r="BD19" s="148"/>
      <c r="BE19" s="148"/>
    </row>
    <row r="20" spans="2:73" ht="16.5" thickBot="1" x14ac:dyDescent="0.3">
      <c r="D20" s="74"/>
      <c r="E20" s="606" t="s">
        <v>210</v>
      </c>
      <c r="F20" s="606"/>
      <c r="G20" s="606"/>
      <c r="H20" s="606"/>
      <c r="I20" s="606"/>
      <c r="J20" s="606"/>
      <c r="K20" s="606"/>
      <c r="L20" s="606"/>
      <c r="M20" s="606"/>
      <c r="N20" s="606"/>
      <c r="O20" s="606"/>
      <c r="P20" s="606"/>
      <c r="Q20" s="606"/>
      <c r="R20" s="606"/>
      <c r="S20" s="606"/>
      <c r="T20" s="606"/>
      <c r="U20" s="606"/>
      <c r="W20" s="105"/>
      <c r="X20" s="105"/>
      <c r="Y20" s="105"/>
      <c r="Z20" s="105"/>
      <c r="AA20" s="105"/>
      <c r="AB20" s="105"/>
      <c r="AC20" s="105"/>
      <c r="AD20" s="105"/>
      <c r="AE20" s="105"/>
      <c r="AF20" s="105"/>
      <c r="AG20" s="105"/>
      <c r="AH20" s="105"/>
      <c r="AI20" s="105"/>
      <c r="AJ20" s="356"/>
      <c r="AK20" s="154"/>
      <c r="AL20" s="154"/>
      <c r="AM20" s="154"/>
      <c r="AN20" s="154"/>
      <c r="AO20" s="74"/>
      <c r="AP20" s="606" t="s">
        <v>210</v>
      </c>
      <c r="AQ20" s="606"/>
      <c r="AR20" s="606"/>
      <c r="AS20" s="606"/>
      <c r="AT20" s="606"/>
      <c r="AU20" s="606"/>
      <c r="AV20" s="606"/>
      <c r="AW20" s="606"/>
      <c r="AX20" s="606"/>
      <c r="AY20" s="606"/>
      <c r="AZ20" s="606"/>
      <c r="BA20" s="606"/>
      <c r="BB20" s="606"/>
      <c r="BC20" s="606"/>
      <c r="BD20" s="606"/>
      <c r="BE20" s="606"/>
      <c r="BF20" s="606"/>
      <c r="BH20" s="356"/>
      <c r="BI20" s="356"/>
      <c r="BJ20" s="356"/>
      <c r="BK20" s="356"/>
      <c r="BL20" s="356"/>
      <c r="BM20" s="356"/>
      <c r="BN20" s="356"/>
      <c r="BO20" s="356"/>
      <c r="BP20" s="356"/>
      <c r="BQ20" s="356"/>
      <c r="BR20" s="356"/>
      <c r="BS20" s="356"/>
      <c r="BT20" s="356"/>
      <c r="BU20" s="356"/>
    </row>
    <row r="21" spans="2:73" ht="15.75" customHeight="1" x14ac:dyDescent="0.25">
      <c r="D21" s="74"/>
      <c r="E21" s="213"/>
      <c r="F21" s="213"/>
      <c r="G21" s="213"/>
      <c r="H21" s="213"/>
      <c r="I21" s="213"/>
      <c r="J21" s="213"/>
      <c r="K21" s="213"/>
      <c r="L21" s="213"/>
      <c r="M21" s="213"/>
      <c r="N21" s="213"/>
      <c r="O21" s="213"/>
      <c r="P21" s="151"/>
      <c r="Q21" s="151"/>
      <c r="R21" s="151"/>
      <c r="S21" s="354"/>
      <c r="T21" s="354"/>
      <c r="U21" s="697" t="s">
        <v>296</v>
      </c>
      <c r="W21" s="356"/>
      <c r="X21" s="356"/>
      <c r="Y21" s="356"/>
      <c r="Z21" s="105"/>
      <c r="AA21" s="105"/>
      <c r="AB21" s="105"/>
      <c r="AC21" s="105"/>
      <c r="AD21" s="105"/>
      <c r="AE21" s="105"/>
      <c r="AF21" s="105"/>
      <c r="AG21" s="105"/>
      <c r="AH21" s="105"/>
      <c r="AI21" s="105"/>
      <c r="AJ21" s="356"/>
      <c r="AK21" s="154"/>
      <c r="AL21" s="154"/>
      <c r="AM21" s="154"/>
      <c r="AN21" s="154"/>
      <c r="AO21" s="74"/>
      <c r="AP21" s="367"/>
      <c r="AQ21" s="367"/>
      <c r="AR21" s="367"/>
      <c r="AS21" s="367"/>
      <c r="AT21" s="367"/>
      <c r="AU21" s="367"/>
      <c r="AV21" s="367"/>
      <c r="AW21" s="367"/>
      <c r="AX21" s="367"/>
      <c r="AY21" s="367"/>
      <c r="AZ21" s="367"/>
      <c r="BA21" s="151"/>
      <c r="BB21" s="151"/>
      <c r="BC21" s="151"/>
      <c r="BD21" s="367"/>
      <c r="BE21" s="367"/>
      <c r="BF21" s="697" t="s">
        <v>296</v>
      </c>
      <c r="BH21" s="356"/>
      <c r="BI21" s="356"/>
      <c r="BJ21" s="356"/>
      <c r="BK21" s="356"/>
      <c r="BL21" s="356"/>
      <c r="BM21" s="356"/>
      <c r="BN21" s="356"/>
      <c r="BO21" s="356"/>
      <c r="BP21" s="356"/>
      <c r="BQ21" s="356"/>
      <c r="BR21" s="356"/>
      <c r="BS21" s="356"/>
      <c r="BT21" s="356"/>
      <c r="BU21" s="356"/>
    </row>
    <row r="22" spans="2:73" ht="15.75" customHeight="1" x14ac:dyDescent="0.25">
      <c r="D22" s="74"/>
      <c r="E22" s="685" t="s">
        <v>294</v>
      </c>
      <c r="F22" s="685"/>
      <c r="G22" s="685"/>
      <c r="H22" s="685"/>
      <c r="I22" s="685"/>
      <c r="J22" s="685"/>
      <c r="K22" s="685"/>
      <c r="L22" s="685"/>
      <c r="M22" s="685"/>
      <c r="N22" s="685"/>
      <c r="O22" s="685"/>
      <c r="P22" s="685"/>
      <c r="Q22" s="685"/>
      <c r="R22" s="685"/>
      <c r="S22" s="214"/>
      <c r="U22" s="698"/>
      <c r="W22" s="300"/>
      <c r="X22" s="300"/>
      <c r="Y22" s="300"/>
      <c r="Z22" s="204"/>
      <c r="AA22" s="204"/>
      <c r="AB22" s="204"/>
      <c r="AC22" s="204"/>
      <c r="AD22" s="204"/>
      <c r="AE22" s="204"/>
      <c r="AF22" s="204"/>
      <c r="AG22" s="205"/>
      <c r="AH22" s="205"/>
      <c r="AI22" s="205"/>
      <c r="AJ22" s="205"/>
      <c r="AK22" s="154"/>
      <c r="AL22" s="154"/>
      <c r="AM22" s="154"/>
      <c r="AN22" s="154"/>
      <c r="AO22" s="74"/>
      <c r="AP22" s="685" t="s">
        <v>294</v>
      </c>
      <c r="AQ22" s="685"/>
      <c r="AR22" s="685"/>
      <c r="AS22" s="685"/>
      <c r="AT22" s="685"/>
      <c r="AU22" s="685"/>
      <c r="AV22" s="685"/>
      <c r="AW22" s="685"/>
      <c r="AX22" s="685"/>
      <c r="AY22" s="685"/>
      <c r="AZ22" s="685"/>
      <c r="BA22" s="685"/>
      <c r="BB22" s="685"/>
      <c r="BC22" s="685"/>
      <c r="BD22" s="214"/>
      <c r="BF22" s="698"/>
      <c r="BH22" s="300"/>
      <c r="BI22" s="300"/>
      <c r="BJ22" s="300"/>
      <c r="BK22" s="300"/>
      <c r="BL22" s="300"/>
      <c r="BM22" s="300"/>
      <c r="BN22" s="300"/>
      <c r="BO22" s="300"/>
      <c r="BP22" s="300"/>
      <c r="BQ22" s="300"/>
      <c r="BR22" s="205"/>
      <c r="BS22" s="205"/>
      <c r="BT22" s="205"/>
      <c r="BU22" s="205"/>
    </row>
    <row r="23" spans="2:73" ht="15.75" customHeight="1" x14ac:dyDescent="0.25">
      <c r="D23" s="74"/>
      <c r="E23" s="212"/>
      <c r="F23" s="212"/>
      <c r="G23" s="212"/>
      <c r="H23" s="212"/>
      <c r="I23" s="212"/>
      <c r="J23" s="212"/>
      <c r="K23" s="212"/>
      <c r="L23" s="212"/>
      <c r="M23" s="212"/>
      <c r="N23" s="212"/>
      <c r="O23" s="214"/>
      <c r="U23" s="698"/>
      <c r="W23" s="300"/>
      <c r="X23" s="300"/>
      <c r="Y23" s="300"/>
      <c r="Z23" s="204"/>
      <c r="AA23" s="204"/>
      <c r="AB23" s="204"/>
      <c r="AC23" s="204"/>
      <c r="AD23" s="204"/>
      <c r="AE23" s="204"/>
      <c r="AF23" s="204"/>
      <c r="AG23" s="205"/>
      <c r="AH23" s="205"/>
      <c r="AI23" s="205"/>
      <c r="AJ23" s="205"/>
      <c r="AK23" s="154"/>
      <c r="AL23" s="154"/>
      <c r="AM23" s="154"/>
      <c r="AN23" s="154"/>
      <c r="AO23" s="74"/>
      <c r="AP23" s="366"/>
      <c r="AQ23" s="366"/>
      <c r="AR23" s="366"/>
      <c r="AS23" s="366"/>
      <c r="AT23" s="366"/>
      <c r="AU23" s="366"/>
      <c r="AV23" s="366"/>
      <c r="AW23" s="366"/>
      <c r="AX23" s="366"/>
      <c r="AY23" s="366"/>
      <c r="AZ23" s="214"/>
      <c r="BF23" s="698"/>
      <c r="BH23" s="300"/>
      <c r="BI23" s="300"/>
      <c r="BJ23" s="300"/>
      <c r="BK23" s="300"/>
      <c r="BL23" s="300"/>
      <c r="BM23" s="300"/>
      <c r="BN23" s="300"/>
      <c r="BO23" s="300"/>
      <c r="BP23" s="300"/>
      <c r="BQ23" s="300"/>
      <c r="BR23" s="205"/>
      <c r="BS23" s="205"/>
      <c r="BT23" s="205"/>
      <c r="BU23" s="205"/>
    </row>
    <row r="24" spans="2:73" ht="94.5" customHeight="1" x14ac:dyDescent="0.25">
      <c r="D24" s="74"/>
      <c r="E24" s="192" t="s">
        <v>282</v>
      </c>
      <c r="F24" s="192" t="s">
        <v>283</v>
      </c>
      <c r="G24" s="192" t="s">
        <v>284</v>
      </c>
      <c r="H24" s="192" t="s">
        <v>285</v>
      </c>
      <c r="I24" s="192" t="s">
        <v>286</v>
      </c>
      <c r="J24" s="192" t="s">
        <v>287</v>
      </c>
      <c r="K24" s="192" t="s">
        <v>288</v>
      </c>
      <c r="L24" s="192" t="s">
        <v>289</v>
      </c>
      <c r="M24" s="192" t="s">
        <v>290</v>
      </c>
      <c r="N24" s="193" t="s">
        <v>291</v>
      </c>
      <c r="O24" s="214"/>
      <c r="P24" s="199" t="s">
        <v>211</v>
      </c>
      <c r="Q24" s="199" t="s">
        <v>212</v>
      </c>
      <c r="R24" s="199" t="s">
        <v>213</v>
      </c>
      <c r="S24" s="188" t="s">
        <v>240</v>
      </c>
      <c r="T24" s="189"/>
      <c r="U24" s="699"/>
      <c r="W24" s="194" t="s">
        <v>282</v>
      </c>
      <c r="X24" s="194" t="s">
        <v>283</v>
      </c>
      <c r="Y24" s="194" t="s">
        <v>284</v>
      </c>
      <c r="Z24" s="194" t="s">
        <v>285</v>
      </c>
      <c r="AA24" s="194" t="s">
        <v>286</v>
      </c>
      <c r="AB24" s="194" t="s">
        <v>287</v>
      </c>
      <c r="AC24" s="194" t="s">
        <v>288</v>
      </c>
      <c r="AD24" s="194" t="s">
        <v>289</v>
      </c>
      <c r="AE24" s="194" t="s">
        <v>290</v>
      </c>
      <c r="AF24" s="195" t="s">
        <v>291</v>
      </c>
      <c r="AG24" s="353" t="s">
        <v>211</v>
      </c>
      <c r="AH24" s="353" t="s">
        <v>212</v>
      </c>
      <c r="AI24" s="353" t="s">
        <v>213</v>
      </c>
      <c r="AJ24" s="205"/>
      <c r="AK24" s="154"/>
      <c r="AL24" s="154"/>
      <c r="AM24" s="154"/>
      <c r="AN24" s="154"/>
      <c r="AO24" s="74"/>
      <c r="AP24" s="192" t="s">
        <v>282</v>
      </c>
      <c r="AQ24" s="192" t="s">
        <v>283</v>
      </c>
      <c r="AR24" s="192" t="s">
        <v>284</v>
      </c>
      <c r="AS24" s="192" t="s">
        <v>285</v>
      </c>
      <c r="AT24" s="192" t="s">
        <v>286</v>
      </c>
      <c r="AU24" s="192" t="s">
        <v>287</v>
      </c>
      <c r="AV24" s="192" t="s">
        <v>288</v>
      </c>
      <c r="AW24" s="192" t="s">
        <v>289</v>
      </c>
      <c r="AX24" s="192" t="s">
        <v>290</v>
      </c>
      <c r="AY24" s="193" t="s">
        <v>291</v>
      </c>
      <c r="AZ24" s="214"/>
      <c r="BA24" s="199" t="s">
        <v>211</v>
      </c>
      <c r="BB24" s="199" t="s">
        <v>212</v>
      </c>
      <c r="BC24" s="199" t="s">
        <v>213</v>
      </c>
      <c r="BD24" s="188" t="s">
        <v>240</v>
      </c>
      <c r="BE24" s="189"/>
      <c r="BF24" s="699"/>
      <c r="BH24" s="194" t="s">
        <v>282</v>
      </c>
      <c r="BI24" s="194" t="s">
        <v>283</v>
      </c>
      <c r="BJ24" s="194" t="s">
        <v>284</v>
      </c>
      <c r="BK24" s="194" t="s">
        <v>285</v>
      </c>
      <c r="BL24" s="194" t="s">
        <v>286</v>
      </c>
      <c r="BM24" s="194" t="s">
        <v>287</v>
      </c>
      <c r="BN24" s="194" t="s">
        <v>288</v>
      </c>
      <c r="BO24" s="194" t="s">
        <v>289</v>
      </c>
      <c r="BP24" s="194" t="s">
        <v>290</v>
      </c>
      <c r="BQ24" s="195" t="s">
        <v>291</v>
      </c>
      <c r="BR24" s="353" t="s">
        <v>211</v>
      </c>
      <c r="BS24" s="353" t="s">
        <v>212</v>
      </c>
      <c r="BT24" s="353" t="s">
        <v>213</v>
      </c>
      <c r="BU24" s="205"/>
    </row>
    <row r="25" spans="2:73" x14ac:dyDescent="0.25">
      <c r="D25" s="74"/>
      <c r="E25" s="161">
        <f t="shared" ref="E25:N25" si="0">COUNTIF(E28:E50,"X")</f>
        <v>0</v>
      </c>
      <c r="F25" s="161">
        <f t="shared" si="0"/>
        <v>0</v>
      </c>
      <c r="G25" s="161">
        <f t="shared" si="0"/>
        <v>0</v>
      </c>
      <c r="H25" s="161">
        <f t="shared" si="0"/>
        <v>0</v>
      </c>
      <c r="I25" s="161">
        <f t="shared" si="0"/>
        <v>0</v>
      </c>
      <c r="J25" s="161">
        <f t="shared" si="0"/>
        <v>0</v>
      </c>
      <c r="K25" s="161">
        <f t="shared" si="0"/>
        <v>0</v>
      </c>
      <c r="L25" s="161">
        <f t="shared" si="0"/>
        <v>0</v>
      </c>
      <c r="M25" s="161">
        <f t="shared" si="0"/>
        <v>0</v>
      </c>
      <c r="N25" s="161">
        <f t="shared" si="0"/>
        <v>0</v>
      </c>
      <c r="P25" s="161">
        <f>COUNTIF(P28:P50,"X")</f>
        <v>0</v>
      </c>
      <c r="Q25" s="161">
        <f>COUNTIF(Q28:Q50,"X")</f>
        <v>0</v>
      </c>
      <c r="R25" s="161">
        <f>COUNTIF(R28:R50,"X")</f>
        <v>0</v>
      </c>
      <c r="S25" s="207"/>
      <c r="T25" s="197" t="s">
        <v>281</v>
      </c>
      <c r="U25" s="202" t="e">
        <f>SUM(#REF!)</f>
        <v>#REF!</v>
      </c>
      <c r="W25" s="355"/>
      <c r="X25" s="355"/>
      <c r="Y25" s="355"/>
      <c r="AK25" s="154"/>
      <c r="AL25" s="154"/>
      <c r="AM25" s="154"/>
      <c r="AN25" s="154"/>
      <c r="AO25" s="74"/>
      <c r="AP25" s="161">
        <f t="shared" ref="AP25:AY25" si="1">COUNTIF(AP28:AP50,"X")</f>
        <v>0</v>
      </c>
      <c r="AQ25" s="161">
        <f t="shared" si="1"/>
        <v>0</v>
      </c>
      <c r="AR25" s="161">
        <f t="shared" si="1"/>
        <v>0</v>
      </c>
      <c r="AS25" s="161">
        <f t="shared" si="1"/>
        <v>0</v>
      </c>
      <c r="AT25" s="161">
        <f t="shared" si="1"/>
        <v>0</v>
      </c>
      <c r="AU25" s="161">
        <f t="shared" si="1"/>
        <v>0</v>
      </c>
      <c r="AV25" s="161">
        <f t="shared" si="1"/>
        <v>0</v>
      </c>
      <c r="AW25" s="161">
        <f t="shared" si="1"/>
        <v>0</v>
      </c>
      <c r="AX25" s="161">
        <f t="shared" si="1"/>
        <v>0</v>
      </c>
      <c r="AY25" s="161">
        <f t="shared" si="1"/>
        <v>0</v>
      </c>
      <c r="BA25" s="161">
        <f>COUNTIF(BA28:BA50,"X")</f>
        <v>0</v>
      </c>
      <c r="BB25" s="161">
        <f>COUNTIF(BB28:BB50,"X")</f>
        <v>0</v>
      </c>
      <c r="BC25" s="161">
        <f>COUNTIF(BC28:BC50,"X")</f>
        <v>0</v>
      </c>
      <c r="BD25" s="207"/>
      <c r="BE25" s="197" t="s">
        <v>281</v>
      </c>
      <c r="BF25" s="202" t="e">
        <f>SUM(#REF!)</f>
        <v>#REF!</v>
      </c>
    </row>
    <row r="26" spans="2:73" ht="15.75" hidden="1" customHeight="1" x14ac:dyDescent="0.25">
      <c r="D26" s="74"/>
      <c r="E26" s="371"/>
      <c r="F26" s="371"/>
      <c r="G26" s="371"/>
      <c r="H26" s="371"/>
      <c r="I26" s="371"/>
      <c r="J26" s="371"/>
      <c r="K26" s="371"/>
      <c r="L26" s="371"/>
      <c r="M26" s="371"/>
      <c r="N26" s="371"/>
      <c r="P26" s="371"/>
      <c r="Q26" s="371"/>
      <c r="R26" s="371"/>
      <c r="S26" s="225"/>
      <c r="T26" s="372"/>
      <c r="U26" s="373"/>
      <c r="W26" s="355"/>
      <c r="X26" s="355"/>
      <c r="Y26" s="355"/>
      <c r="AK26" s="154"/>
      <c r="AL26" s="154"/>
      <c r="AM26" s="154"/>
      <c r="AN26" s="154"/>
      <c r="AO26" s="74"/>
      <c r="AP26" s="371"/>
      <c r="AQ26" s="371"/>
      <c r="AR26" s="371"/>
      <c r="AS26" s="371"/>
      <c r="AT26" s="371"/>
      <c r="AU26" s="371"/>
      <c r="AV26" s="371"/>
      <c r="AW26" s="371"/>
      <c r="AX26" s="371"/>
      <c r="AY26" s="371"/>
      <c r="BA26" s="371"/>
      <c r="BB26" s="371"/>
      <c r="BC26" s="371"/>
      <c r="BD26" s="225"/>
      <c r="BE26" s="372"/>
      <c r="BF26" s="373"/>
    </row>
    <row r="27" spans="2:73" x14ac:dyDescent="0.25">
      <c r="B27" s="148" t="s">
        <v>544</v>
      </c>
      <c r="C27" s="187" t="s">
        <v>543</v>
      </c>
      <c r="D27" s="74"/>
      <c r="E27" s="354"/>
      <c r="F27" s="354"/>
      <c r="G27" s="354"/>
      <c r="H27" s="354"/>
      <c r="I27" s="354"/>
      <c r="J27" s="354"/>
      <c r="K27" s="354"/>
      <c r="L27" s="354"/>
      <c r="M27" s="354"/>
      <c r="N27" s="354"/>
      <c r="P27" s="354"/>
      <c r="Q27" s="354"/>
      <c r="R27" s="354"/>
      <c r="S27" s="375"/>
      <c r="T27" s="376" t="s">
        <v>498</v>
      </c>
      <c r="W27" s="355"/>
      <c r="X27" s="355"/>
      <c r="Y27" s="355"/>
      <c r="Z27" s="355"/>
      <c r="AA27" s="355"/>
      <c r="AB27" s="355"/>
      <c r="AC27" s="355"/>
      <c r="AD27" s="355"/>
      <c r="AE27" s="355"/>
      <c r="AF27" s="355"/>
      <c r="AG27" s="355"/>
      <c r="AH27" s="355"/>
      <c r="AI27" s="355"/>
      <c r="AK27" s="154"/>
      <c r="AL27" s="154"/>
      <c r="AM27" s="148" t="s">
        <v>544</v>
      </c>
      <c r="AN27" s="187" t="s">
        <v>543</v>
      </c>
      <c r="AO27" s="74"/>
      <c r="AP27" s="367"/>
      <c r="AQ27" s="367"/>
      <c r="AR27" s="367"/>
      <c r="AS27" s="367"/>
      <c r="AT27" s="367"/>
      <c r="AU27" s="367"/>
      <c r="AV27" s="367"/>
      <c r="AW27" s="367"/>
      <c r="AX27" s="367"/>
      <c r="AY27" s="367"/>
      <c r="BA27" s="367"/>
      <c r="BB27" s="367"/>
      <c r="BC27" s="367"/>
      <c r="BD27" s="375"/>
      <c r="BE27" s="376" t="s">
        <v>498</v>
      </c>
    </row>
    <row r="28" spans="2:73" ht="20.100000000000001" customHeight="1" x14ac:dyDescent="0.25">
      <c r="B28" s="148">
        <f>COUNTIF(($W$54:$AI$340),D28)</f>
        <v>0</v>
      </c>
      <c r="C28" s="148">
        <f>COUNTIF(E28:R28,"X")</f>
        <v>0</v>
      </c>
      <c r="D28" s="74" t="s">
        <v>513</v>
      </c>
      <c r="E28" s="68"/>
      <c r="F28" s="68"/>
      <c r="G28" s="68"/>
      <c r="H28" s="68"/>
      <c r="I28" s="68"/>
      <c r="J28" s="68"/>
      <c r="K28" s="68"/>
      <c r="L28" s="68"/>
      <c r="M28" s="68"/>
      <c r="N28" s="68"/>
      <c r="O28" s="190"/>
      <c r="P28" s="68"/>
      <c r="Q28" s="68"/>
      <c r="R28" s="68"/>
      <c r="S28" s="190">
        <f>SUM(W28:AI28)</f>
        <v>0</v>
      </c>
      <c r="T28" s="191" t="s">
        <v>501</v>
      </c>
      <c r="U28" s="161">
        <f>IF(COUNTIF(($W$54:$AI$340),D28)=S28,0,S28-B28)</f>
        <v>0</v>
      </c>
      <c r="W28" s="144">
        <f t="shared" ref="W28:AF32" si="2">IF(E28="X",1,0)</f>
        <v>0</v>
      </c>
      <c r="X28" s="299">
        <f t="shared" si="2"/>
        <v>0</v>
      </c>
      <c r="Y28" s="299">
        <f t="shared" si="2"/>
        <v>0</v>
      </c>
      <c r="Z28" s="299">
        <f t="shared" si="2"/>
        <v>0</v>
      </c>
      <c r="AA28" s="299">
        <f t="shared" si="2"/>
        <v>0</v>
      </c>
      <c r="AB28" s="299">
        <f t="shared" si="2"/>
        <v>0</v>
      </c>
      <c r="AC28" s="299">
        <f t="shared" si="2"/>
        <v>0</v>
      </c>
      <c r="AD28" s="299">
        <f t="shared" si="2"/>
        <v>0</v>
      </c>
      <c r="AE28" s="299">
        <f t="shared" si="2"/>
        <v>0</v>
      </c>
      <c r="AF28" s="299">
        <f t="shared" si="2"/>
        <v>0</v>
      </c>
      <c r="AG28" s="299">
        <f t="shared" ref="AG28:AI32" si="3">IF(P28="X",1,0)</f>
        <v>0</v>
      </c>
      <c r="AH28" s="299">
        <f t="shared" si="3"/>
        <v>0</v>
      </c>
      <c r="AI28" s="299">
        <f t="shared" si="3"/>
        <v>0</v>
      </c>
      <c r="AJ28" s="71"/>
      <c r="AK28" s="154"/>
      <c r="AL28" s="154"/>
      <c r="AM28" s="148">
        <f>COUNTIF(($BH$54:$BT$340),AO28)</f>
        <v>0</v>
      </c>
      <c r="AN28" s="148">
        <f>COUNTIF(AP28:BC28,"X")</f>
        <v>0</v>
      </c>
      <c r="AO28" s="74" t="s">
        <v>513</v>
      </c>
      <c r="AP28" s="320"/>
      <c r="AQ28" s="288"/>
      <c r="AR28" s="288"/>
      <c r="AS28" s="288"/>
      <c r="AT28" s="288"/>
      <c r="AU28" s="288"/>
      <c r="AV28" s="288"/>
      <c r="AW28" s="288"/>
      <c r="AX28" s="288"/>
      <c r="AY28" s="288"/>
      <c r="AZ28" s="190"/>
      <c r="BA28" s="288"/>
      <c r="BB28" s="288"/>
      <c r="BC28" s="288"/>
      <c r="BD28" s="190">
        <f>SUM(BH28:BT28)</f>
        <v>0</v>
      </c>
      <c r="BE28" s="191" t="s">
        <v>501</v>
      </c>
      <c r="BF28" s="161">
        <f>IF(COUNTIF(($BH$54:$BT$340),AO28)=BD28,0,BD28-AM28)</f>
        <v>0</v>
      </c>
      <c r="BH28" s="299">
        <f t="shared" ref="BH28:BP32" si="4">IF(AP28="X",1,0)</f>
        <v>0</v>
      </c>
      <c r="BI28" s="299">
        <f t="shared" ref="BI28:BI31" si="5">IF(AQ28="X",1,0)</f>
        <v>0</v>
      </c>
      <c r="BJ28" s="299">
        <f t="shared" ref="BJ28:BJ31" si="6">IF(AR28="X",1,0)</f>
        <v>0</v>
      </c>
      <c r="BK28" s="299">
        <f t="shared" ref="BK28:BK31" si="7">IF(AS28="X",1,0)</f>
        <v>0</v>
      </c>
      <c r="BL28" s="299">
        <f t="shared" ref="BL28:BL31" si="8">IF(AT28="X",1,0)</f>
        <v>0</v>
      </c>
      <c r="BM28" s="299">
        <f t="shared" ref="BM28:BM31" si="9">IF(AU28="X",1,0)</f>
        <v>0</v>
      </c>
      <c r="BN28" s="299">
        <f t="shared" ref="BN28:BN31" si="10">IF(AV28="X",1,0)</f>
        <v>0</v>
      </c>
      <c r="BO28" s="299">
        <f t="shared" ref="BO28:BO31" si="11">IF(AW28="X",1,0)</f>
        <v>0</v>
      </c>
      <c r="BP28" s="299">
        <f t="shared" ref="BP28:BP31" si="12">IF(AX28="X",1,0)</f>
        <v>0</v>
      </c>
      <c r="BQ28" s="299">
        <f t="shared" ref="BQ28:BQ31" si="13">IF(AY28="X",1,0)</f>
        <v>0</v>
      </c>
      <c r="BR28" s="299">
        <f>IF(BA28="X",1,0)</f>
        <v>0</v>
      </c>
      <c r="BS28" s="299">
        <f>IF(BB28="X",1,0)</f>
        <v>0</v>
      </c>
      <c r="BT28" s="299">
        <f>IF(BC28="X",1,0)</f>
        <v>0</v>
      </c>
      <c r="BU28" s="71"/>
    </row>
    <row r="29" spans="2:73" ht="20.100000000000001" customHeight="1" x14ac:dyDescent="0.25">
      <c r="B29" s="148">
        <f t="shared" ref="B29:B50" si="14">COUNTIF(($W$54:$AI$340),D29)</f>
        <v>0</v>
      </c>
      <c r="C29" s="148">
        <f t="shared" ref="C29:C50" si="15">COUNTIF(E29:R29,"X")</f>
        <v>0</v>
      </c>
      <c r="D29" s="74" t="s">
        <v>514</v>
      </c>
      <c r="E29" s="68"/>
      <c r="F29" s="68"/>
      <c r="G29" s="68"/>
      <c r="H29" s="68"/>
      <c r="I29" s="68"/>
      <c r="J29" s="68"/>
      <c r="K29" s="68"/>
      <c r="L29" s="68"/>
      <c r="M29" s="68"/>
      <c r="N29" s="68"/>
      <c r="O29" s="225"/>
      <c r="P29" s="68"/>
      <c r="Q29" s="68"/>
      <c r="R29" s="68"/>
      <c r="S29" s="190">
        <f>SUM(W29:AI29)</f>
        <v>0</v>
      </c>
      <c r="T29" s="191" t="s">
        <v>502</v>
      </c>
      <c r="U29" s="161">
        <f>IF(COUNTIF(($W$54:$AI$340),D29)=S29,0,S29-B29)</f>
        <v>0</v>
      </c>
      <c r="W29" s="144">
        <f t="shared" si="2"/>
        <v>0</v>
      </c>
      <c r="X29" s="299">
        <f t="shared" si="2"/>
        <v>0</v>
      </c>
      <c r="Y29" s="299">
        <f t="shared" si="2"/>
        <v>0</v>
      </c>
      <c r="Z29" s="299">
        <f t="shared" si="2"/>
        <v>0</v>
      </c>
      <c r="AA29" s="299">
        <f t="shared" si="2"/>
        <v>0</v>
      </c>
      <c r="AB29" s="299">
        <f t="shared" si="2"/>
        <v>0</v>
      </c>
      <c r="AC29" s="299">
        <f t="shared" si="2"/>
        <v>0</v>
      </c>
      <c r="AD29" s="299">
        <f t="shared" si="2"/>
        <v>0</v>
      </c>
      <c r="AE29" s="299">
        <f t="shared" si="2"/>
        <v>0</v>
      </c>
      <c r="AF29" s="299">
        <f t="shared" si="2"/>
        <v>0</v>
      </c>
      <c r="AG29" s="299">
        <f t="shared" si="3"/>
        <v>0</v>
      </c>
      <c r="AH29" s="299">
        <f t="shared" si="3"/>
        <v>0</v>
      </c>
      <c r="AI29" s="299">
        <f t="shared" si="3"/>
        <v>0</v>
      </c>
      <c r="AJ29" s="71"/>
      <c r="AK29" s="154"/>
      <c r="AL29" s="154"/>
      <c r="AM29" s="148">
        <f t="shared" ref="AM29:AM32" si="16">COUNTIF(($BH$54:$BT$340),AO29)</f>
        <v>0</v>
      </c>
      <c r="AN29" s="148">
        <f t="shared" ref="AN29:AN32" si="17">COUNTIF(AP29:BC29,"X")</f>
        <v>0</v>
      </c>
      <c r="AO29" s="74" t="s">
        <v>514</v>
      </c>
      <c r="AP29" s="288"/>
      <c r="AQ29" s="288"/>
      <c r="AR29" s="288"/>
      <c r="AS29" s="288"/>
      <c r="AT29" s="288"/>
      <c r="AU29" s="288"/>
      <c r="AV29" s="288"/>
      <c r="AW29" s="288"/>
      <c r="AX29" s="288"/>
      <c r="AY29" s="288"/>
      <c r="AZ29" s="225"/>
      <c r="BA29" s="288"/>
      <c r="BB29" s="288"/>
      <c r="BC29" s="288"/>
      <c r="BD29" s="190">
        <f>SUM(BH29:BT29)</f>
        <v>0</v>
      </c>
      <c r="BE29" s="191" t="s">
        <v>502</v>
      </c>
      <c r="BF29" s="161">
        <f t="shared" ref="BF29:BF50" si="18">IF(COUNTIF(($BH$54:$BT$340),AO29)=BD29,0,BD29-AM29)</f>
        <v>0</v>
      </c>
      <c r="BH29" s="299">
        <f t="shared" si="4"/>
        <v>0</v>
      </c>
      <c r="BI29" s="299">
        <f t="shared" si="5"/>
        <v>0</v>
      </c>
      <c r="BJ29" s="299">
        <f t="shared" si="6"/>
        <v>0</v>
      </c>
      <c r="BK29" s="299">
        <f t="shared" si="7"/>
        <v>0</v>
      </c>
      <c r="BL29" s="299">
        <f t="shared" si="8"/>
        <v>0</v>
      </c>
      <c r="BM29" s="299">
        <f t="shared" si="9"/>
        <v>0</v>
      </c>
      <c r="BN29" s="299">
        <f t="shared" si="10"/>
        <v>0</v>
      </c>
      <c r="BO29" s="299">
        <f t="shared" si="11"/>
        <v>0</v>
      </c>
      <c r="BP29" s="299">
        <f t="shared" si="12"/>
        <v>0</v>
      </c>
      <c r="BQ29" s="299">
        <f t="shared" si="13"/>
        <v>0</v>
      </c>
      <c r="BR29" s="299">
        <f t="shared" ref="BR29:BR31" si="19">IF(BA29="X",1,0)</f>
        <v>0</v>
      </c>
      <c r="BS29" s="299">
        <f t="shared" ref="BS29:BS31" si="20">IF(BB29="X",1,0)</f>
        <v>0</v>
      </c>
      <c r="BT29" s="299">
        <f t="shared" ref="BR29:BT32" si="21">IF(BC29="X",1,0)</f>
        <v>0</v>
      </c>
      <c r="BU29" s="71"/>
    </row>
    <row r="30" spans="2:73" ht="20.100000000000001" customHeight="1" x14ac:dyDescent="0.25">
      <c r="B30" s="148">
        <f t="shared" si="14"/>
        <v>0</v>
      </c>
      <c r="C30" s="148">
        <f t="shared" si="15"/>
        <v>0</v>
      </c>
      <c r="D30" s="74" t="s">
        <v>515</v>
      </c>
      <c r="E30" s="68"/>
      <c r="F30" s="68"/>
      <c r="G30" s="68"/>
      <c r="H30" s="68"/>
      <c r="I30" s="68"/>
      <c r="J30" s="68"/>
      <c r="K30" s="68"/>
      <c r="L30" s="68"/>
      <c r="M30" s="68"/>
      <c r="N30" s="68"/>
      <c r="O30" s="225"/>
      <c r="P30" s="68"/>
      <c r="Q30" s="68"/>
      <c r="R30" s="68"/>
      <c r="S30" s="190">
        <f>SUM(W30:AI30)</f>
        <v>0</v>
      </c>
      <c r="T30" s="191" t="s">
        <v>503</v>
      </c>
      <c r="U30" s="161">
        <f>IF(COUNTIF(($W$54:$AI$340),D30)=S30,0,S30-B30)</f>
        <v>0</v>
      </c>
      <c r="W30" s="144">
        <f t="shared" si="2"/>
        <v>0</v>
      </c>
      <c r="X30" s="299">
        <f t="shared" si="2"/>
        <v>0</v>
      </c>
      <c r="Y30" s="299">
        <f t="shared" si="2"/>
        <v>0</v>
      </c>
      <c r="Z30" s="299">
        <f t="shared" si="2"/>
        <v>0</v>
      </c>
      <c r="AA30" s="299">
        <f t="shared" si="2"/>
        <v>0</v>
      </c>
      <c r="AB30" s="299">
        <f t="shared" si="2"/>
        <v>0</v>
      </c>
      <c r="AC30" s="299">
        <f t="shared" si="2"/>
        <v>0</v>
      </c>
      <c r="AD30" s="299">
        <f t="shared" si="2"/>
        <v>0</v>
      </c>
      <c r="AE30" s="299">
        <f t="shared" si="2"/>
        <v>0</v>
      </c>
      <c r="AF30" s="299">
        <f t="shared" si="2"/>
        <v>0</v>
      </c>
      <c r="AG30" s="299">
        <f t="shared" si="3"/>
        <v>0</v>
      </c>
      <c r="AH30" s="299">
        <f t="shared" si="3"/>
        <v>0</v>
      </c>
      <c r="AI30" s="299">
        <f t="shared" si="3"/>
        <v>0</v>
      </c>
      <c r="AJ30" s="71"/>
      <c r="AK30" s="154"/>
      <c r="AL30" s="154"/>
      <c r="AM30" s="148">
        <f t="shared" si="16"/>
        <v>0</v>
      </c>
      <c r="AN30" s="148">
        <f t="shared" si="17"/>
        <v>0</v>
      </c>
      <c r="AO30" s="74" t="s">
        <v>515</v>
      </c>
      <c r="AP30" s="288"/>
      <c r="AQ30" s="288"/>
      <c r="AR30" s="288"/>
      <c r="AS30" s="288"/>
      <c r="AT30" s="288"/>
      <c r="AU30" s="288"/>
      <c r="AV30" s="288"/>
      <c r="AW30" s="288"/>
      <c r="AX30" s="288"/>
      <c r="AY30" s="288"/>
      <c r="AZ30" s="225"/>
      <c r="BA30" s="288"/>
      <c r="BB30" s="288"/>
      <c r="BC30" s="288"/>
      <c r="BD30" s="190">
        <f>SUM(BH30:BT30)</f>
        <v>0</v>
      </c>
      <c r="BE30" s="191" t="s">
        <v>503</v>
      </c>
      <c r="BF30" s="161">
        <f t="shared" si="18"/>
        <v>0</v>
      </c>
      <c r="BH30" s="299">
        <f t="shared" si="4"/>
        <v>0</v>
      </c>
      <c r="BI30" s="299">
        <f t="shared" si="5"/>
        <v>0</v>
      </c>
      <c r="BJ30" s="299">
        <f t="shared" si="6"/>
        <v>0</v>
      </c>
      <c r="BK30" s="299">
        <f t="shared" si="7"/>
        <v>0</v>
      </c>
      <c r="BL30" s="299">
        <f t="shared" si="8"/>
        <v>0</v>
      </c>
      <c r="BM30" s="299">
        <f t="shared" si="9"/>
        <v>0</v>
      </c>
      <c r="BN30" s="299">
        <f t="shared" si="10"/>
        <v>0</v>
      </c>
      <c r="BO30" s="299">
        <f t="shared" si="11"/>
        <v>0</v>
      </c>
      <c r="BP30" s="299">
        <f t="shared" si="12"/>
        <v>0</v>
      </c>
      <c r="BQ30" s="299">
        <f t="shared" si="13"/>
        <v>0</v>
      </c>
      <c r="BR30" s="299">
        <f t="shared" si="19"/>
        <v>0</v>
      </c>
      <c r="BS30" s="299">
        <f t="shared" si="20"/>
        <v>0</v>
      </c>
      <c r="BT30" s="299">
        <f t="shared" si="21"/>
        <v>0</v>
      </c>
      <c r="BU30" s="71"/>
    </row>
    <row r="31" spans="2:73" ht="20.100000000000001" customHeight="1" x14ac:dyDescent="0.25">
      <c r="B31" s="148">
        <f t="shared" si="14"/>
        <v>0</v>
      </c>
      <c r="C31" s="148">
        <f t="shared" si="15"/>
        <v>0</v>
      </c>
      <c r="D31" s="74" t="s">
        <v>516</v>
      </c>
      <c r="E31" s="68"/>
      <c r="F31" s="68"/>
      <c r="G31" s="68"/>
      <c r="H31" s="68"/>
      <c r="I31" s="68"/>
      <c r="J31" s="68"/>
      <c r="K31" s="68"/>
      <c r="L31" s="68"/>
      <c r="M31" s="68"/>
      <c r="N31" s="68"/>
      <c r="O31" s="225"/>
      <c r="P31" s="68"/>
      <c r="Q31" s="68"/>
      <c r="R31" s="68"/>
      <c r="S31" s="190">
        <f>SUM(W31:AI31)</f>
        <v>0</v>
      </c>
      <c r="T31" s="191" t="s">
        <v>504</v>
      </c>
      <c r="U31" s="161">
        <f>IF(COUNTIF(($W$54:$AI$340),D31)=S31,0,S31-B31)</f>
        <v>0</v>
      </c>
      <c r="W31" s="144">
        <f t="shared" si="2"/>
        <v>0</v>
      </c>
      <c r="X31" s="299">
        <f t="shared" si="2"/>
        <v>0</v>
      </c>
      <c r="Y31" s="299">
        <f t="shared" si="2"/>
        <v>0</v>
      </c>
      <c r="Z31" s="299">
        <f t="shared" si="2"/>
        <v>0</v>
      </c>
      <c r="AA31" s="299">
        <f t="shared" si="2"/>
        <v>0</v>
      </c>
      <c r="AB31" s="299">
        <f t="shared" si="2"/>
        <v>0</v>
      </c>
      <c r="AC31" s="299">
        <f t="shared" si="2"/>
        <v>0</v>
      </c>
      <c r="AD31" s="299">
        <f t="shared" si="2"/>
        <v>0</v>
      </c>
      <c r="AE31" s="299">
        <f t="shared" si="2"/>
        <v>0</v>
      </c>
      <c r="AF31" s="299">
        <f t="shared" si="2"/>
        <v>0</v>
      </c>
      <c r="AG31" s="299">
        <f t="shared" si="3"/>
        <v>0</v>
      </c>
      <c r="AH31" s="299">
        <f t="shared" si="3"/>
        <v>0</v>
      </c>
      <c r="AI31" s="299">
        <f t="shared" si="3"/>
        <v>0</v>
      </c>
      <c r="AJ31" s="71"/>
      <c r="AK31" s="154"/>
      <c r="AL31" s="154"/>
      <c r="AM31" s="148">
        <f t="shared" si="16"/>
        <v>0</v>
      </c>
      <c r="AN31" s="148">
        <f t="shared" si="17"/>
        <v>0</v>
      </c>
      <c r="AO31" s="74" t="s">
        <v>516</v>
      </c>
      <c r="AP31" s="288"/>
      <c r="AQ31" s="288"/>
      <c r="AR31" s="288"/>
      <c r="AS31" s="288"/>
      <c r="AT31" s="288"/>
      <c r="AU31" s="288"/>
      <c r="AV31" s="288"/>
      <c r="AW31" s="288"/>
      <c r="AX31" s="288"/>
      <c r="AY31" s="288"/>
      <c r="AZ31" s="225"/>
      <c r="BA31" s="288"/>
      <c r="BB31" s="288"/>
      <c r="BC31" s="288"/>
      <c r="BD31" s="190">
        <f>SUM(BH31:BT31)</f>
        <v>0</v>
      </c>
      <c r="BE31" s="191" t="s">
        <v>504</v>
      </c>
      <c r="BF31" s="161">
        <f t="shared" si="18"/>
        <v>0</v>
      </c>
      <c r="BH31" s="299">
        <f t="shared" si="4"/>
        <v>0</v>
      </c>
      <c r="BI31" s="299">
        <f t="shared" si="5"/>
        <v>0</v>
      </c>
      <c r="BJ31" s="299">
        <f t="shared" si="6"/>
        <v>0</v>
      </c>
      <c r="BK31" s="299">
        <f t="shared" si="7"/>
        <v>0</v>
      </c>
      <c r="BL31" s="299">
        <f t="shared" si="8"/>
        <v>0</v>
      </c>
      <c r="BM31" s="299">
        <f t="shared" si="9"/>
        <v>0</v>
      </c>
      <c r="BN31" s="299">
        <f t="shared" si="10"/>
        <v>0</v>
      </c>
      <c r="BO31" s="299">
        <f t="shared" si="11"/>
        <v>0</v>
      </c>
      <c r="BP31" s="299">
        <f t="shared" si="12"/>
        <v>0</v>
      </c>
      <c r="BQ31" s="299">
        <f t="shared" si="13"/>
        <v>0</v>
      </c>
      <c r="BR31" s="299">
        <f t="shared" si="19"/>
        <v>0</v>
      </c>
      <c r="BS31" s="299">
        <f t="shared" si="20"/>
        <v>0</v>
      </c>
      <c r="BT31" s="299">
        <f t="shared" si="21"/>
        <v>0</v>
      </c>
      <c r="BU31" s="71"/>
    </row>
    <row r="32" spans="2:73" ht="20.100000000000001" customHeight="1" x14ac:dyDescent="0.25">
      <c r="B32" s="148">
        <f t="shared" si="14"/>
        <v>0</v>
      </c>
      <c r="C32" s="148">
        <f t="shared" si="15"/>
        <v>0</v>
      </c>
      <c r="D32" s="74" t="s">
        <v>517</v>
      </c>
      <c r="E32" s="68"/>
      <c r="F32" s="68"/>
      <c r="G32" s="68"/>
      <c r="H32" s="68"/>
      <c r="I32" s="68"/>
      <c r="J32" s="68"/>
      <c r="K32" s="68"/>
      <c r="L32" s="68"/>
      <c r="M32" s="68"/>
      <c r="N32" s="68"/>
      <c r="O32" s="225"/>
      <c r="P32" s="68"/>
      <c r="Q32" s="68"/>
      <c r="R32" s="68"/>
      <c r="S32" s="190">
        <f>SUM(W32:AI32)</f>
        <v>0</v>
      </c>
      <c r="T32" s="191" t="s">
        <v>505</v>
      </c>
      <c r="U32" s="161">
        <f>IF(COUNTIF(($W$54:$AI$340),D32)=S32,0,S32-B32)</f>
        <v>0</v>
      </c>
      <c r="W32" s="144">
        <f t="shared" si="2"/>
        <v>0</v>
      </c>
      <c r="X32" s="299">
        <f t="shared" si="2"/>
        <v>0</v>
      </c>
      <c r="Y32" s="299">
        <f t="shared" si="2"/>
        <v>0</v>
      </c>
      <c r="Z32" s="299">
        <f t="shared" si="2"/>
        <v>0</v>
      </c>
      <c r="AA32" s="299">
        <f t="shared" si="2"/>
        <v>0</v>
      </c>
      <c r="AB32" s="299">
        <f t="shared" si="2"/>
        <v>0</v>
      </c>
      <c r="AC32" s="299">
        <f t="shared" si="2"/>
        <v>0</v>
      </c>
      <c r="AD32" s="299">
        <f t="shared" si="2"/>
        <v>0</v>
      </c>
      <c r="AE32" s="299">
        <f t="shared" si="2"/>
        <v>0</v>
      </c>
      <c r="AF32" s="299">
        <f t="shared" si="2"/>
        <v>0</v>
      </c>
      <c r="AG32" s="299">
        <f t="shared" si="3"/>
        <v>0</v>
      </c>
      <c r="AH32" s="299">
        <f t="shared" si="3"/>
        <v>0</v>
      </c>
      <c r="AI32" s="299">
        <f t="shared" si="3"/>
        <v>0</v>
      </c>
      <c r="AJ32" s="71"/>
      <c r="AK32" s="154"/>
      <c r="AL32" s="154"/>
      <c r="AM32" s="148">
        <f t="shared" si="16"/>
        <v>0</v>
      </c>
      <c r="AN32" s="148">
        <f t="shared" si="17"/>
        <v>0</v>
      </c>
      <c r="AO32" s="74" t="s">
        <v>517</v>
      </c>
      <c r="AP32" s="288"/>
      <c r="AQ32" s="288"/>
      <c r="AR32" s="288"/>
      <c r="AS32" s="288"/>
      <c r="AT32" s="288"/>
      <c r="AU32" s="288"/>
      <c r="AV32" s="288"/>
      <c r="AW32" s="288"/>
      <c r="AX32" s="288"/>
      <c r="AY32" s="288"/>
      <c r="AZ32" s="225"/>
      <c r="BA32" s="288"/>
      <c r="BB32" s="288"/>
      <c r="BC32" s="288"/>
      <c r="BD32" s="190">
        <f>SUM(BH32:BT32)</f>
        <v>0</v>
      </c>
      <c r="BE32" s="191" t="s">
        <v>505</v>
      </c>
      <c r="BF32" s="161">
        <f t="shared" si="18"/>
        <v>0</v>
      </c>
      <c r="BH32" s="299">
        <f t="shared" si="4"/>
        <v>0</v>
      </c>
      <c r="BI32" s="299">
        <f t="shared" si="4"/>
        <v>0</v>
      </c>
      <c r="BJ32" s="299">
        <f t="shared" si="4"/>
        <v>0</v>
      </c>
      <c r="BK32" s="299">
        <f t="shared" si="4"/>
        <v>0</v>
      </c>
      <c r="BL32" s="299">
        <f t="shared" si="4"/>
        <v>0</v>
      </c>
      <c r="BM32" s="299">
        <f t="shared" si="4"/>
        <v>0</v>
      </c>
      <c r="BN32" s="299">
        <f t="shared" si="4"/>
        <v>0</v>
      </c>
      <c r="BO32" s="299">
        <f t="shared" si="4"/>
        <v>0</v>
      </c>
      <c r="BP32" s="299">
        <f t="shared" si="4"/>
        <v>0</v>
      </c>
      <c r="BQ32" s="299">
        <f>IF(AY32="X",1,0)</f>
        <v>0</v>
      </c>
      <c r="BR32" s="299">
        <f t="shared" si="21"/>
        <v>0</v>
      </c>
      <c r="BS32" s="299">
        <f t="shared" si="21"/>
        <v>0</v>
      </c>
      <c r="BT32" s="299">
        <f t="shared" si="21"/>
        <v>0</v>
      </c>
      <c r="BU32" s="71"/>
    </row>
    <row r="33" spans="2:73" x14ac:dyDescent="0.25">
      <c r="D33" s="74"/>
      <c r="E33" s="354"/>
      <c r="F33" s="354"/>
      <c r="G33" s="354"/>
      <c r="H33" s="354"/>
      <c r="I33" s="354"/>
      <c r="J33" s="354"/>
      <c r="K33" s="354"/>
      <c r="L33" s="354"/>
      <c r="M33" s="354"/>
      <c r="N33" s="354"/>
      <c r="P33" s="354"/>
      <c r="Q33" s="354"/>
      <c r="R33" s="354"/>
      <c r="S33" s="375"/>
      <c r="T33" s="376" t="s">
        <v>499</v>
      </c>
      <c r="W33" s="355"/>
      <c r="X33" s="355"/>
      <c r="Y33" s="355"/>
      <c r="Z33" s="355"/>
      <c r="AA33" s="355"/>
      <c r="AB33" s="355"/>
      <c r="AC33" s="355"/>
      <c r="AD33" s="355"/>
      <c r="AE33" s="355"/>
      <c r="AF33" s="355"/>
      <c r="AG33" s="355"/>
      <c r="AH33" s="355"/>
      <c r="AI33" s="355"/>
      <c r="AK33" s="154"/>
      <c r="AL33" s="154"/>
      <c r="AO33" s="74"/>
      <c r="AP33" s="367"/>
      <c r="AQ33" s="367"/>
      <c r="AR33" s="367"/>
      <c r="AS33" s="367"/>
      <c r="AT33" s="367"/>
      <c r="AU33" s="367"/>
      <c r="AV33" s="367"/>
      <c r="AW33" s="367"/>
      <c r="AX33" s="367"/>
      <c r="AY33" s="367"/>
      <c r="BA33" s="367"/>
      <c r="BB33" s="367"/>
      <c r="BC33" s="367"/>
      <c r="BD33" s="375"/>
      <c r="BE33" s="376" t="s">
        <v>499</v>
      </c>
    </row>
    <row r="34" spans="2:73" ht="35.1" customHeight="1" x14ac:dyDescent="0.25">
      <c r="B34" s="148">
        <f t="shared" si="14"/>
        <v>0</v>
      </c>
      <c r="C34" s="148">
        <f t="shared" si="15"/>
        <v>0</v>
      </c>
      <c r="D34" s="74" t="s">
        <v>518</v>
      </c>
      <c r="E34" s="68"/>
      <c r="F34" s="68"/>
      <c r="G34" s="68"/>
      <c r="H34" s="68"/>
      <c r="I34" s="68"/>
      <c r="J34" s="68"/>
      <c r="K34" s="68"/>
      <c r="L34" s="68"/>
      <c r="M34" s="68"/>
      <c r="N34" s="68"/>
      <c r="O34" s="225"/>
      <c r="P34" s="68"/>
      <c r="Q34" s="68"/>
      <c r="R34" s="68"/>
      <c r="S34" s="190">
        <f>SUM(W34:AI34)</f>
        <v>0</v>
      </c>
      <c r="T34" s="191" t="s">
        <v>506</v>
      </c>
      <c r="U34" s="161">
        <f>IF(COUNTIF(($W$54:$AI$340),D34)=S34,0,S34-B34)</f>
        <v>0</v>
      </c>
      <c r="W34" s="144">
        <f t="shared" ref="W34:AF36" si="22">IF(E34="X",1,0)</f>
        <v>0</v>
      </c>
      <c r="X34" s="299">
        <f t="shared" si="22"/>
        <v>0</v>
      </c>
      <c r="Y34" s="299">
        <f t="shared" si="22"/>
        <v>0</v>
      </c>
      <c r="Z34" s="299">
        <f t="shared" si="22"/>
        <v>0</v>
      </c>
      <c r="AA34" s="299">
        <f t="shared" si="22"/>
        <v>0</v>
      </c>
      <c r="AB34" s="299">
        <f t="shared" si="22"/>
        <v>0</v>
      </c>
      <c r="AC34" s="299">
        <f t="shared" si="22"/>
        <v>0</v>
      </c>
      <c r="AD34" s="299">
        <f t="shared" si="22"/>
        <v>0</v>
      </c>
      <c r="AE34" s="299">
        <f t="shared" si="22"/>
        <v>0</v>
      </c>
      <c r="AF34" s="299">
        <f t="shared" si="22"/>
        <v>0</v>
      </c>
      <c r="AG34" s="299">
        <f t="shared" ref="AG34:AI36" si="23">IF(P34="X",1,0)</f>
        <v>0</v>
      </c>
      <c r="AH34" s="299">
        <f t="shared" si="23"/>
        <v>0</v>
      </c>
      <c r="AI34" s="299">
        <f t="shared" si="23"/>
        <v>0</v>
      </c>
      <c r="AJ34" s="71"/>
      <c r="AK34" s="154"/>
      <c r="AL34" s="154"/>
      <c r="AM34" s="148">
        <f>COUNTIF(($BH$54:$BT$340),AO34)</f>
        <v>0</v>
      </c>
      <c r="AN34" s="148">
        <f t="shared" ref="AN34:AN36" si="24">COUNTIF(AP34:BC34,"X")</f>
        <v>0</v>
      </c>
      <c r="AO34" s="74" t="s">
        <v>518</v>
      </c>
      <c r="AP34" s="288"/>
      <c r="AQ34" s="288"/>
      <c r="AR34" s="288"/>
      <c r="AS34" s="288"/>
      <c r="AT34" s="288"/>
      <c r="AU34" s="288"/>
      <c r="AV34" s="288"/>
      <c r="AW34" s="288"/>
      <c r="AX34" s="288"/>
      <c r="AY34" s="288"/>
      <c r="AZ34" s="225"/>
      <c r="BA34" s="288"/>
      <c r="BB34" s="288"/>
      <c r="BC34" s="288"/>
      <c r="BD34" s="190">
        <f>SUM(BH34:BT34)</f>
        <v>0</v>
      </c>
      <c r="BE34" s="191" t="s">
        <v>506</v>
      </c>
      <c r="BF34" s="161">
        <f t="shared" si="18"/>
        <v>0</v>
      </c>
      <c r="BH34" s="299">
        <f t="shared" ref="BH34:BH36" si="25">IF(AP34="X",1,0)</f>
        <v>0</v>
      </c>
      <c r="BI34" s="299">
        <f t="shared" ref="BI34:BI36" si="26">IF(AQ34="X",1,0)</f>
        <v>0</v>
      </c>
      <c r="BJ34" s="299">
        <f t="shared" ref="BJ34:BJ36" si="27">IF(AR34="X",1,0)</f>
        <v>0</v>
      </c>
      <c r="BK34" s="299">
        <f t="shared" ref="BK34:BK36" si="28">IF(AS34="X",1,0)</f>
        <v>0</v>
      </c>
      <c r="BL34" s="299">
        <f t="shared" ref="BL34:BL36" si="29">IF(AT34="X",1,0)</f>
        <v>0</v>
      </c>
      <c r="BM34" s="299">
        <f t="shared" ref="BM34:BM36" si="30">IF(AU34="X",1,0)</f>
        <v>0</v>
      </c>
      <c r="BN34" s="299">
        <f t="shared" ref="BN34:BN36" si="31">IF(AV34="X",1,0)</f>
        <v>0</v>
      </c>
      <c r="BO34" s="299">
        <f t="shared" ref="BO34:BO36" si="32">IF(AW34="X",1,0)</f>
        <v>0</v>
      </c>
      <c r="BP34" s="299">
        <f t="shared" ref="BP34:BP36" si="33">IF(AX34="X",1,0)</f>
        <v>0</v>
      </c>
      <c r="BQ34" s="299">
        <f t="shared" ref="BQ34:BQ36" si="34">IF(AY34="X",1,0)</f>
        <v>0</v>
      </c>
      <c r="BR34" s="299">
        <f>IF(BA34="X",1,0)</f>
        <v>0</v>
      </c>
      <c r="BS34" s="299">
        <f>IF(BB34="X",1,0)</f>
        <v>0</v>
      </c>
      <c r="BT34" s="299">
        <f>IF(BC34="X",1,0)</f>
        <v>0</v>
      </c>
      <c r="BU34" s="71"/>
    </row>
    <row r="35" spans="2:73" ht="35.1" customHeight="1" x14ac:dyDescent="0.25">
      <c r="B35" s="148">
        <f t="shared" si="14"/>
        <v>0</v>
      </c>
      <c r="C35" s="148">
        <f t="shared" si="15"/>
        <v>0</v>
      </c>
      <c r="D35" s="74" t="s">
        <v>519</v>
      </c>
      <c r="E35" s="68"/>
      <c r="F35" s="68"/>
      <c r="G35" s="68"/>
      <c r="H35" s="68"/>
      <c r="I35" s="68"/>
      <c r="J35" s="68"/>
      <c r="K35" s="68"/>
      <c r="L35" s="68"/>
      <c r="M35" s="68"/>
      <c r="N35" s="68"/>
      <c r="O35" s="225"/>
      <c r="P35" s="68"/>
      <c r="Q35" s="68"/>
      <c r="R35" s="68"/>
      <c r="S35" s="190">
        <f>SUM(W35:AI35)</f>
        <v>0</v>
      </c>
      <c r="T35" s="191" t="s">
        <v>507</v>
      </c>
      <c r="U35" s="161">
        <f>IF(COUNTIF(($W$54:$AI$340),D35)=S35,0,S35-B35)</f>
        <v>0</v>
      </c>
      <c r="W35" s="144">
        <f t="shared" si="22"/>
        <v>0</v>
      </c>
      <c r="X35" s="299">
        <f t="shared" si="22"/>
        <v>0</v>
      </c>
      <c r="Y35" s="299">
        <f t="shared" si="22"/>
        <v>0</v>
      </c>
      <c r="Z35" s="299">
        <f t="shared" si="22"/>
        <v>0</v>
      </c>
      <c r="AA35" s="299">
        <f t="shared" si="22"/>
        <v>0</v>
      </c>
      <c r="AB35" s="299">
        <f t="shared" si="22"/>
        <v>0</v>
      </c>
      <c r="AC35" s="299">
        <f t="shared" si="22"/>
        <v>0</v>
      </c>
      <c r="AD35" s="299">
        <f t="shared" si="22"/>
        <v>0</v>
      </c>
      <c r="AE35" s="299">
        <f t="shared" si="22"/>
        <v>0</v>
      </c>
      <c r="AF35" s="299">
        <f t="shared" si="22"/>
        <v>0</v>
      </c>
      <c r="AG35" s="299">
        <f t="shared" si="23"/>
        <v>0</v>
      </c>
      <c r="AH35" s="299">
        <f t="shared" si="23"/>
        <v>0</v>
      </c>
      <c r="AI35" s="299">
        <f t="shared" si="23"/>
        <v>0</v>
      </c>
      <c r="AJ35" s="71"/>
      <c r="AK35" s="154"/>
      <c r="AL35" s="154"/>
      <c r="AM35" s="148">
        <f t="shared" ref="AM35:AM50" si="35">COUNTIF(($BH$54:$BT$340),AO35)</f>
        <v>0</v>
      </c>
      <c r="AN35" s="148">
        <f t="shared" si="24"/>
        <v>0</v>
      </c>
      <c r="AO35" s="74" t="s">
        <v>519</v>
      </c>
      <c r="AP35" s="288"/>
      <c r="AQ35" s="288"/>
      <c r="AR35" s="288"/>
      <c r="AS35" s="288"/>
      <c r="AT35" s="288"/>
      <c r="AU35" s="288"/>
      <c r="AV35" s="288"/>
      <c r="AW35" s="288"/>
      <c r="AX35" s="288"/>
      <c r="AY35" s="288"/>
      <c r="AZ35" s="225"/>
      <c r="BA35" s="288"/>
      <c r="BB35" s="288"/>
      <c r="BC35" s="288"/>
      <c r="BD35" s="190">
        <f>SUM(BH35:BT35)</f>
        <v>0</v>
      </c>
      <c r="BE35" s="191" t="s">
        <v>507</v>
      </c>
      <c r="BF35" s="161">
        <f t="shared" si="18"/>
        <v>0</v>
      </c>
      <c r="BH35" s="299">
        <f t="shared" si="25"/>
        <v>0</v>
      </c>
      <c r="BI35" s="299">
        <f t="shared" si="26"/>
        <v>0</v>
      </c>
      <c r="BJ35" s="299">
        <f t="shared" si="27"/>
        <v>0</v>
      </c>
      <c r="BK35" s="299">
        <f t="shared" si="28"/>
        <v>0</v>
      </c>
      <c r="BL35" s="299">
        <f t="shared" si="29"/>
        <v>0</v>
      </c>
      <c r="BM35" s="299">
        <f t="shared" si="30"/>
        <v>0</v>
      </c>
      <c r="BN35" s="299">
        <f t="shared" si="31"/>
        <v>0</v>
      </c>
      <c r="BO35" s="299">
        <f t="shared" si="32"/>
        <v>0</v>
      </c>
      <c r="BP35" s="299">
        <f t="shared" si="33"/>
        <v>0</v>
      </c>
      <c r="BQ35" s="299">
        <f t="shared" si="34"/>
        <v>0</v>
      </c>
      <c r="BR35" s="299">
        <f t="shared" ref="BR35:BR36" si="36">IF(BA35="X",1,0)</f>
        <v>0</v>
      </c>
      <c r="BS35" s="299">
        <f t="shared" ref="BS35:BS36" si="37">IF(BB35="X",1,0)</f>
        <v>0</v>
      </c>
      <c r="BT35" s="299">
        <f t="shared" ref="BT35:BT36" si="38">IF(BC35="X",1,0)</f>
        <v>0</v>
      </c>
      <c r="BU35" s="71"/>
    </row>
    <row r="36" spans="2:73" ht="35.1" customHeight="1" x14ac:dyDescent="0.25">
      <c r="B36" s="148">
        <f t="shared" si="14"/>
        <v>0</v>
      </c>
      <c r="C36" s="148">
        <f t="shared" si="15"/>
        <v>0</v>
      </c>
      <c r="D36" s="74" t="s">
        <v>520</v>
      </c>
      <c r="E36" s="68"/>
      <c r="F36" s="68"/>
      <c r="G36" s="68"/>
      <c r="H36" s="68"/>
      <c r="I36" s="68"/>
      <c r="J36" s="68"/>
      <c r="K36" s="68"/>
      <c r="L36" s="68"/>
      <c r="M36" s="68"/>
      <c r="N36" s="68"/>
      <c r="O36" s="225"/>
      <c r="P36" s="68"/>
      <c r="Q36" s="68"/>
      <c r="R36" s="68"/>
      <c r="S36" s="190">
        <f>SUM(W36:AI36)</f>
        <v>0</v>
      </c>
      <c r="T36" s="191" t="s">
        <v>508</v>
      </c>
      <c r="U36" s="161">
        <f>IF(COUNTIF(($W$54:$AI$340),D36)=S36,0,S36-B36)</f>
        <v>0</v>
      </c>
      <c r="W36" s="144">
        <f t="shared" si="22"/>
        <v>0</v>
      </c>
      <c r="X36" s="299">
        <f t="shared" si="22"/>
        <v>0</v>
      </c>
      <c r="Y36" s="299">
        <f t="shared" si="22"/>
        <v>0</v>
      </c>
      <c r="Z36" s="299">
        <f t="shared" si="22"/>
        <v>0</v>
      </c>
      <c r="AA36" s="299">
        <f t="shared" si="22"/>
        <v>0</v>
      </c>
      <c r="AB36" s="299">
        <f t="shared" si="22"/>
        <v>0</v>
      </c>
      <c r="AC36" s="299">
        <f t="shared" si="22"/>
        <v>0</v>
      </c>
      <c r="AD36" s="299">
        <f t="shared" si="22"/>
        <v>0</v>
      </c>
      <c r="AE36" s="299">
        <f t="shared" si="22"/>
        <v>0</v>
      </c>
      <c r="AF36" s="299">
        <f t="shared" si="22"/>
        <v>0</v>
      </c>
      <c r="AG36" s="299">
        <f t="shared" si="23"/>
        <v>0</v>
      </c>
      <c r="AH36" s="299">
        <f t="shared" si="23"/>
        <v>0</v>
      </c>
      <c r="AI36" s="299">
        <f t="shared" si="23"/>
        <v>0</v>
      </c>
      <c r="AJ36" s="71"/>
      <c r="AK36" s="154"/>
      <c r="AL36" s="154"/>
      <c r="AM36" s="148">
        <f t="shared" si="35"/>
        <v>0</v>
      </c>
      <c r="AN36" s="148">
        <f t="shared" si="24"/>
        <v>0</v>
      </c>
      <c r="AO36" s="74" t="s">
        <v>520</v>
      </c>
      <c r="AP36" s="288"/>
      <c r="AQ36" s="288"/>
      <c r="AR36" s="288"/>
      <c r="AS36" s="288"/>
      <c r="AT36" s="288"/>
      <c r="AU36" s="288"/>
      <c r="AV36" s="288"/>
      <c r="AW36" s="288"/>
      <c r="AX36" s="288"/>
      <c r="AY36" s="288"/>
      <c r="AZ36" s="225"/>
      <c r="BA36" s="288"/>
      <c r="BB36" s="288"/>
      <c r="BC36" s="288"/>
      <c r="BD36" s="190">
        <f>SUM(BH36:BT36)</f>
        <v>0</v>
      </c>
      <c r="BE36" s="191" t="s">
        <v>508</v>
      </c>
      <c r="BF36" s="161">
        <f t="shared" si="18"/>
        <v>0</v>
      </c>
      <c r="BH36" s="299">
        <f t="shared" si="25"/>
        <v>0</v>
      </c>
      <c r="BI36" s="299">
        <f t="shared" si="26"/>
        <v>0</v>
      </c>
      <c r="BJ36" s="299">
        <f t="shared" si="27"/>
        <v>0</v>
      </c>
      <c r="BK36" s="299">
        <f t="shared" si="28"/>
        <v>0</v>
      </c>
      <c r="BL36" s="299">
        <f t="shared" si="29"/>
        <v>0</v>
      </c>
      <c r="BM36" s="299">
        <f t="shared" si="30"/>
        <v>0</v>
      </c>
      <c r="BN36" s="299">
        <f t="shared" si="31"/>
        <v>0</v>
      </c>
      <c r="BO36" s="299">
        <f t="shared" si="32"/>
        <v>0</v>
      </c>
      <c r="BP36" s="299">
        <f t="shared" si="33"/>
        <v>0</v>
      </c>
      <c r="BQ36" s="299">
        <f t="shared" si="34"/>
        <v>0</v>
      </c>
      <c r="BR36" s="299">
        <f t="shared" si="36"/>
        <v>0</v>
      </c>
      <c r="BS36" s="299">
        <f t="shared" si="37"/>
        <v>0</v>
      </c>
      <c r="BT36" s="299">
        <f t="shared" si="38"/>
        <v>0</v>
      </c>
      <c r="BU36" s="71"/>
    </row>
    <row r="37" spans="2:73" x14ac:dyDescent="0.25">
      <c r="D37" s="74"/>
      <c r="E37" s="354"/>
      <c r="F37" s="354"/>
      <c r="G37" s="354"/>
      <c r="H37" s="354"/>
      <c r="I37" s="354"/>
      <c r="J37" s="354"/>
      <c r="K37" s="354"/>
      <c r="L37" s="354"/>
      <c r="M37" s="354"/>
      <c r="N37" s="354"/>
      <c r="P37" s="354"/>
      <c r="Q37" s="354"/>
      <c r="R37" s="354"/>
      <c r="S37" s="375"/>
      <c r="T37" s="376" t="s">
        <v>500</v>
      </c>
      <c r="W37" s="355"/>
      <c r="X37" s="355"/>
      <c r="Y37" s="355"/>
      <c r="Z37" s="355"/>
      <c r="AA37" s="355"/>
      <c r="AB37" s="355"/>
      <c r="AC37" s="355"/>
      <c r="AD37" s="355"/>
      <c r="AE37" s="355"/>
      <c r="AF37" s="355"/>
      <c r="AG37" s="355"/>
      <c r="AH37" s="355"/>
      <c r="AI37" s="355"/>
      <c r="AK37" s="154"/>
      <c r="AL37" s="154"/>
      <c r="AO37" s="74"/>
      <c r="AP37" s="367"/>
      <c r="AQ37" s="367"/>
      <c r="AR37" s="367"/>
      <c r="AS37" s="367"/>
      <c r="AT37" s="367"/>
      <c r="AU37" s="367"/>
      <c r="AV37" s="367"/>
      <c r="AW37" s="367"/>
      <c r="AX37" s="367"/>
      <c r="AY37" s="367"/>
      <c r="BA37" s="367"/>
      <c r="BB37" s="367"/>
      <c r="BC37" s="367"/>
      <c r="BD37" s="375"/>
      <c r="BE37" s="376" t="s">
        <v>500</v>
      </c>
    </row>
    <row r="38" spans="2:73" ht="20.100000000000001" customHeight="1" x14ac:dyDescent="0.25">
      <c r="B38" s="148">
        <f t="shared" si="14"/>
        <v>0</v>
      </c>
      <c r="C38" s="148">
        <f t="shared" si="15"/>
        <v>0</v>
      </c>
      <c r="D38" s="74" t="s">
        <v>521</v>
      </c>
      <c r="E38" s="68"/>
      <c r="F38" s="68"/>
      <c r="G38" s="68"/>
      <c r="H38" s="68"/>
      <c r="I38" s="68"/>
      <c r="J38" s="68"/>
      <c r="K38" s="68"/>
      <c r="L38" s="68"/>
      <c r="M38" s="68"/>
      <c r="N38" s="68"/>
      <c r="O38" s="225"/>
      <c r="P38" s="68"/>
      <c r="Q38" s="68"/>
      <c r="R38" s="68"/>
      <c r="S38" s="190">
        <f t="shared" ref="S38:S50" si="39">SUM(W38:AI38)</f>
        <v>0</v>
      </c>
      <c r="T38" s="191" t="s">
        <v>509</v>
      </c>
      <c r="U38" s="161">
        <f>IF(COUNTIF(($W$54:$AI$340),D38)=S38,0,S38-B38)</f>
        <v>0</v>
      </c>
      <c r="W38" s="144">
        <f t="shared" ref="W38:W50" si="40">IF(E38="X",1,0)</f>
        <v>0</v>
      </c>
      <c r="X38" s="299">
        <f t="shared" ref="X38:X50" si="41">IF(F38="X",1,0)</f>
        <v>0</v>
      </c>
      <c r="Y38" s="299">
        <f t="shared" ref="Y38:Y50" si="42">IF(G38="X",1,0)</f>
        <v>0</v>
      </c>
      <c r="Z38" s="299">
        <f t="shared" ref="Z38:Z50" si="43">IF(H38="X",1,0)</f>
        <v>0</v>
      </c>
      <c r="AA38" s="299">
        <f t="shared" ref="AA38:AA50" si="44">IF(I38="X",1,0)</f>
        <v>0</v>
      </c>
      <c r="AB38" s="299">
        <f t="shared" ref="AB38:AB50" si="45">IF(J38="X",1,0)</f>
        <v>0</v>
      </c>
      <c r="AC38" s="299">
        <f t="shared" ref="AC38:AC50" si="46">IF(K38="X",1,0)</f>
        <v>0</v>
      </c>
      <c r="AD38" s="299">
        <f t="shared" ref="AD38:AD50" si="47">IF(L38="X",1,0)</f>
        <v>0</v>
      </c>
      <c r="AE38" s="299">
        <f t="shared" ref="AE38:AE50" si="48">IF(M38="X",1,0)</f>
        <v>0</v>
      </c>
      <c r="AF38" s="299">
        <f t="shared" ref="AF38:AF50" si="49">IF(N38="X",1,0)</f>
        <v>0</v>
      </c>
      <c r="AG38" s="299">
        <f t="shared" ref="AG38:AG50" si="50">IF(P38="X",1,0)</f>
        <v>0</v>
      </c>
      <c r="AH38" s="299">
        <f t="shared" ref="AH38:AH50" si="51">IF(Q38="X",1,0)</f>
        <v>0</v>
      </c>
      <c r="AI38" s="299">
        <f t="shared" ref="AI38:AI50" si="52">IF(R38="X",1,0)</f>
        <v>0</v>
      </c>
      <c r="AJ38" s="71"/>
      <c r="AK38" s="154"/>
      <c r="AL38" s="154"/>
      <c r="AM38" s="148">
        <f t="shared" si="35"/>
        <v>0</v>
      </c>
      <c r="AN38" s="148">
        <f t="shared" ref="AN38:AN50" si="53">COUNTIF(AP38:BC38,"X")</f>
        <v>0</v>
      </c>
      <c r="AO38" s="74" t="s">
        <v>521</v>
      </c>
      <c r="AP38" s="288"/>
      <c r="AQ38" s="288"/>
      <c r="AR38" s="288"/>
      <c r="AS38" s="288"/>
      <c r="AT38" s="288"/>
      <c r="AU38" s="288"/>
      <c r="AV38" s="288"/>
      <c r="AW38" s="288"/>
      <c r="AX38" s="288"/>
      <c r="AY38" s="288"/>
      <c r="AZ38" s="225"/>
      <c r="BA38" s="288"/>
      <c r="BB38" s="288"/>
      <c r="BC38" s="288"/>
      <c r="BD38" s="190">
        <f t="shared" ref="BD38:BD50" si="54">SUM(BH38:BT38)</f>
        <v>0</v>
      </c>
      <c r="BE38" s="191" t="s">
        <v>509</v>
      </c>
      <c r="BF38" s="161">
        <f t="shared" si="18"/>
        <v>0</v>
      </c>
      <c r="BH38" s="299">
        <f t="shared" ref="BH38" si="55">IF(AP38="X",1,0)</f>
        <v>0</v>
      </c>
      <c r="BI38" s="299">
        <f t="shared" ref="BI38" si="56">IF(AQ38="X",1,0)</f>
        <v>0</v>
      </c>
      <c r="BJ38" s="299">
        <f t="shared" ref="BJ38" si="57">IF(AR38="X",1,0)</f>
        <v>0</v>
      </c>
      <c r="BK38" s="299">
        <f t="shared" ref="BK38" si="58">IF(AS38="X",1,0)</f>
        <v>0</v>
      </c>
      <c r="BL38" s="299">
        <f t="shared" ref="BL38" si="59">IF(AT38="X",1,0)</f>
        <v>0</v>
      </c>
      <c r="BM38" s="299">
        <f t="shared" ref="BM38" si="60">IF(AU38="X",1,0)</f>
        <v>0</v>
      </c>
      <c r="BN38" s="299">
        <f t="shared" ref="BN38" si="61">IF(AV38="X",1,0)</f>
        <v>0</v>
      </c>
      <c r="BO38" s="299">
        <f t="shared" ref="BO38" si="62">IF(AW38="X",1,0)</f>
        <v>0</v>
      </c>
      <c r="BP38" s="299">
        <f t="shared" ref="BP38" si="63">IF(AX38="X",1,0)</f>
        <v>0</v>
      </c>
      <c r="BQ38" s="299">
        <f t="shared" ref="BQ38" si="64">IF(AY38="X",1,0)</f>
        <v>0</v>
      </c>
      <c r="BR38" s="299">
        <f>IF(BA38="X",1,0)</f>
        <v>0</v>
      </c>
      <c r="BS38" s="299">
        <f>IF(BB38="X",1,0)</f>
        <v>0</v>
      </c>
      <c r="BT38" s="299">
        <f>IF(BC38="X",1,0)</f>
        <v>0</v>
      </c>
      <c r="BU38" s="71"/>
    </row>
    <row r="39" spans="2:73" ht="35.1" customHeight="1" x14ac:dyDescent="0.25">
      <c r="B39" s="148">
        <f t="shared" si="14"/>
        <v>0</v>
      </c>
      <c r="C39" s="148">
        <f t="shared" si="15"/>
        <v>0</v>
      </c>
      <c r="D39" s="74" t="s">
        <v>522</v>
      </c>
      <c r="E39" s="68"/>
      <c r="F39" s="68"/>
      <c r="G39" s="68"/>
      <c r="H39" s="68"/>
      <c r="I39" s="68"/>
      <c r="J39" s="68"/>
      <c r="K39" s="68"/>
      <c r="L39" s="68"/>
      <c r="M39" s="68"/>
      <c r="N39" s="68"/>
      <c r="O39" s="225"/>
      <c r="P39" s="68"/>
      <c r="Q39" s="68"/>
      <c r="R39" s="68"/>
      <c r="S39" s="190">
        <f t="shared" si="39"/>
        <v>0</v>
      </c>
      <c r="T39" s="191" t="s">
        <v>510</v>
      </c>
      <c r="U39" s="161">
        <f t="shared" ref="U39:U50" si="65">IF(COUNTIF(($W$54:$AI$340),D39)=S39,0,S39-B39)</f>
        <v>0</v>
      </c>
      <c r="W39" s="144">
        <f t="shared" si="40"/>
        <v>0</v>
      </c>
      <c r="X39" s="299">
        <f t="shared" si="41"/>
        <v>0</v>
      </c>
      <c r="Y39" s="299">
        <f t="shared" si="42"/>
        <v>0</v>
      </c>
      <c r="Z39" s="299">
        <f t="shared" si="43"/>
        <v>0</v>
      </c>
      <c r="AA39" s="299">
        <f t="shared" si="44"/>
        <v>0</v>
      </c>
      <c r="AB39" s="299">
        <f t="shared" si="45"/>
        <v>0</v>
      </c>
      <c r="AC39" s="299">
        <f t="shared" si="46"/>
        <v>0</v>
      </c>
      <c r="AD39" s="299">
        <f t="shared" si="47"/>
        <v>0</v>
      </c>
      <c r="AE39" s="299">
        <f t="shared" si="48"/>
        <v>0</v>
      </c>
      <c r="AF39" s="299">
        <f t="shared" si="49"/>
        <v>0</v>
      </c>
      <c r="AG39" s="299">
        <f t="shared" si="50"/>
        <v>0</v>
      </c>
      <c r="AH39" s="299">
        <f t="shared" si="51"/>
        <v>0</v>
      </c>
      <c r="AI39" s="299">
        <f t="shared" si="52"/>
        <v>0</v>
      </c>
      <c r="AJ39" s="71"/>
      <c r="AK39" s="154"/>
      <c r="AL39" s="154"/>
      <c r="AM39" s="148">
        <f t="shared" si="35"/>
        <v>0</v>
      </c>
      <c r="AN39" s="148">
        <f t="shared" si="53"/>
        <v>0</v>
      </c>
      <c r="AO39" s="74" t="s">
        <v>522</v>
      </c>
      <c r="AP39" s="288"/>
      <c r="AQ39" s="288"/>
      <c r="AR39" s="288"/>
      <c r="AS39" s="288"/>
      <c r="AT39" s="288"/>
      <c r="AU39" s="288"/>
      <c r="AV39" s="288"/>
      <c r="AW39" s="288"/>
      <c r="AX39" s="288"/>
      <c r="AY39" s="288"/>
      <c r="AZ39" s="225"/>
      <c r="BA39" s="288"/>
      <c r="BB39" s="288"/>
      <c r="BC39" s="288"/>
      <c r="BD39" s="190">
        <f t="shared" si="54"/>
        <v>0</v>
      </c>
      <c r="BE39" s="191" t="s">
        <v>510</v>
      </c>
      <c r="BF39" s="161">
        <f t="shared" si="18"/>
        <v>0</v>
      </c>
      <c r="BH39" s="299">
        <f t="shared" ref="BH39:BH50" si="66">IF(AP39="X",1,0)</f>
        <v>0</v>
      </c>
      <c r="BI39" s="299">
        <f t="shared" ref="BI39:BI50" si="67">IF(AQ39="X",1,0)</f>
        <v>0</v>
      </c>
      <c r="BJ39" s="299">
        <f t="shared" ref="BJ39:BJ50" si="68">IF(AR39="X",1,0)</f>
        <v>0</v>
      </c>
      <c r="BK39" s="299">
        <f t="shared" ref="BK39:BK50" si="69">IF(AS39="X",1,0)</f>
        <v>0</v>
      </c>
      <c r="BL39" s="299">
        <f t="shared" ref="BL39:BL50" si="70">IF(AT39="X",1,0)</f>
        <v>0</v>
      </c>
      <c r="BM39" s="299">
        <f t="shared" ref="BM39:BM50" si="71">IF(AU39="X",1,0)</f>
        <v>0</v>
      </c>
      <c r="BN39" s="299">
        <f t="shared" ref="BN39:BN50" si="72">IF(AV39="X",1,0)</f>
        <v>0</v>
      </c>
      <c r="BO39" s="299">
        <f t="shared" ref="BO39:BO50" si="73">IF(AW39="X",1,0)</f>
        <v>0</v>
      </c>
      <c r="BP39" s="299">
        <f t="shared" ref="BP39:BP50" si="74">IF(AX39="X",1,0)</f>
        <v>0</v>
      </c>
      <c r="BQ39" s="299">
        <f t="shared" ref="BQ39:BQ50" si="75">IF(AY39="X",1,0)</f>
        <v>0</v>
      </c>
      <c r="BR39" s="299">
        <f t="shared" ref="BR39:BR50" si="76">IF(BA39="X",1,0)</f>
        <v>0</v>
      </c>
      <c r="BS39" s="299">
        <f t="shared" ref="BS39:BS50" si="77">IF(BB39="X",1,0)</f>
        <v>0</v>
      </c>
      <c r="BT39" s="299">
        <f t="shared" ref="BT39:BT50" si="78">IF(BC39="X",1,0)</f>
        <v>0</v>
      </c>
      <c r="BU39" s="71"/>
    </row>
    <row r="40" spans="2:73" ht="20.100000000000001" customHeight="1" x14ac:dyDescent="0.25">
      <c r="B40" s="148">
        <f t="shared" si="14"/>
        <v>0</v>
      </c>
      <c r="C40" s="148">
        <f t="shared" si="15"/>
        <v>0</v>
      </c>
      <c r="D40" s="74" t="s">
        <v>523</v>
      </c>
      <c r="E40" s="68"/>
      <c r="F40" s="68"/>
      <c r="G40" s="68"/>
      <c r="H40" s="68"/>
      <c r="I40" s="68"/>
      <c r="J40" s="68"/>
      <c r="K40" s="68"/>
      <c r="L40" s="68"/>
      <c r="M40" s="68"/>
      <c r="N40" s="68"/>
      <c r="O40" s="225"/>
      <c r="P40" s="68"/>
      <c r="Q40" s="68"/>
      <c r="R40" s="68"/>
      <c r="S40" s="190">
        <f t="shared" si="39"/>
        <v>0</v>
      </c>
      <c r="T40" s="191" t="s">
        <v>511</v>
      </c>
      <c r="U40" s="161">
        <f t="shared" si="65"/>
        <v>0</v>
      </c>
      <c r="W40" s="144">
        <f t="shared" si="40"/>
        <v>0</v>
      </c>
      <c r="X40" s="299">
        <f t="shared" si="41"/>
        <v>0</v>
      </c>
      <c r="Y40" s="299">
        <f t="shared" si="42"/>
        <v>0</v>
      </c>
      <c r="Z40" s="299">
        <f t="shared" si="43"/>
        <v>0</v>
      </c>
      <c r="AA40" s="299">
        <f t="shared" si="44"/>
        <v>0</v>
      </c>
      <c r="AB40" s="299">
        <f t="shared" si="45"/>
        <v>0</v>
      </c>
      <c r="AC40" s="299">
        <f t="shared" si="46"/>
        <v>0</v>
      </c>
      <c r="AD40" s="299">
        <f t="shared" si="47"/>
        <v>0</v>
      </c>
      <c r="AE40" s="299">
        <f t="shared" si="48"/>
        <v>0</v>
      </c>
      <c r="AF40" s="299">
        <f t="shared" si="49"/>
        <v>0</v>
      </c>
      <c r="AG40" s="299">
        <f t="shared" si="50"/>
        <v>0</v>
      </c>
      <c r="AH40" s="299">
        <f t="shared" si="51"/>
        <v>0</v>
      </c>
      <c r="AI40" s="299">
        <f t="shared" si="52"/>
        <v>0</v>
      </c>
      <c r="AJ40" s="71"/>
      <c r="AK40" s="154"/>
      <c r="AL40" s="154"/>
      <c r="AM40" s="148">
        <f t="shared" si="35"/>
        <v>0</v>
      </c>
      <c r="AN40" s="148">
        <f t="shared" si="53"/>
        <v>0</v>
      </c>
      <c r="AO40" s="74" t="s">
        <v>523</v>
      </c>
      <c r="AP40" s="288"/>
      <c r="AQ40" s="288"/>
      <c r="AR40" s="288"/>
      <c r="AS40" s="288"/>
      <c r="AT40" s="288"/>
      <c r="AU40" s="288"/>
      <c r="AV40" s="288"/>
      <c r="AW40" s="288"/>
      <c r="AX40" s="288"/>
      <c r="AY40" s="288"/>
      <c r="AZ40" s="225"/>
      <c r="BA40" s="288"/>
      <c r="BB40" s="288"/>
      <c r="BC40" s="288"/>
      <c r="BD40" s="190">
        <f t="shared" si="54"/>
        <v>0</v>
      </c>
      <c r="BE40" s="191" t="s">
        <v>511</v>
      </c>
      <c r="BF40" s="161">
        <f t="shared" si="18"/>
        <v>0</v>
      </c>
      <c r="BH40" s="299">
        <f t="shared" si="66"/>
        <v>0</v>
      </c>
      <c r="BI40" s="299">
        <f t="shared" si="67"/>
        <v>0</v>
      </c>
      <c r="BJ40" s="299">
        <f t="shared" si="68"/>
        <v>0</v>
      </c>
      <c r="BK40" s="299">
        <f t="shared" si="69"/>
        <v>0</v>
      </c>
      <c r="BL40" s="299">
        <f t="shared" si="70"/>
        <v>0</v>
      </c>
      <c r="BM40" s="299">
        <f t="shared" si="71"/>
        <v>0</v>
      </c>
      <c r="BN40" s="299">
        <f t="shared" si="72"/>
        <v>0</v>
      </c>
      <c r="BO40" s="299">
        <f t="shared" si="73"/>
        <v>0</v>
      </c>
      <c r="BP40" s="299">
        <f t="shared" si="74"/>
        <v>0</v>
      </c>
      <c r="BQ40" s="299">
        <f t="shared" si="75"/>
        <v>0</v>
      </c>
      <c r="BR40" s="299">
        <f t="shared" si="76"/>
        <v>0</v>
      </c>
      <c r="BS40" s="299">
        <f t="shared" si="77"/>
        <v>0</v>
      </c>
      <c r="BT40" s="299">
        <f t="shared" si="78"/>
        <v>0</v>
      </c>
      <c r="BU40" s="71"/>
    </row>
    <row r="41" spans="2:73" ht="20.100000000000001" customHeight="1" x14ac:dyDescent="0.25">
      <c r="B41" s="148">
        <f t="shared" si="14"/>
        <v>0</v>
      </c>
      <c r="C41" s="148">
        <f t="shared" si="15"/>
        <v>0</v>
      </c>
      <c r="D41" s="74" t="s">
        <v>524</v>
      </c>
      <c r="E41" s="68"/>
      <c r="F41" s="68"/>
      <c r="G41" s="68"/>
      <c r="H41" s="68"/>
      <c r="I41" s="68"/>
      <c r="J41" s="68"/>
      <c r="K41" s="68"/>
      <c r="L41" s="68"/>
      <c r="M41" s="68"/>
      <c r="N41" s="68"/>
      <c r="O41" s="225"/>
      <c r="P41" s="68"/>
      <c r="Q41" s="68"/>
      <c r="R41" s="68"/>
      <c r="S41" s="190">
        <f t="shared" si="39"/>
        <v>0</v>
      </c>
      <c r="T41" s="191" t="s">
        <v>512</v>
      </c>
      <c r="U41" s="161">
        <f t="shared" si="65"/>
        <v>0</v>
      </c>
      <c r="W41" s="144">
        <f t="shared" si="40"/>
        <v>0</v>
      </c>
      <c r="X41" s="299">
        <f t="shared" si="41"/>
        <v>0</v>
      </c>
      <c r="Y41" s="299">
        <f t="shared" si="42"/>
        <v>0</v>
      </c>
      <c r="Z41" s="299">
        <f t="shared" si="43"/>
        <v>0</v>
      </c>
      <c r="AA41" s="299">
        <f t="shared" si="44"/>
        <v>0</v>
      </c>
      <c r="AB41" s="299">
        <f t="shared" si="45"/>
        <v>0</v>
      </c>
      <c r="AC41" s="299">
        <f t="shared" si="46"/>
        <v>0</v>
      </c>
      <c r="AD41" s="299">
        <f t="shared" si="47"/>
        <v>0</v>
      </c>
      <c r="AE41" s="299">
        <f t="shared" si="48"/>
        <v>0</v>
      </c>
      <c r="AF41" s="299">
        <f t="shared" si="49"/>
        <v>0</v>
      </c>
      <c r="AG41" s="299">
        <f t="shared" si="50"/>
        <v>0</v>
      </c>
      <c r="AH41" s="299">
        <f t="shared" si="51"/>
        <v>0</v>
      </c>
      <c r="AI41" s="299">
        <f t="shared" si="52"/>
        <v>0</v>
      </c>
      <c r="AJ41" s="71"/>
      <c r="AK41" s="154"/>
      <c r="AL41" s="154"/>
      <c r="AM41" s="148">
        <f t="shared" si="35"/>
        <v>0</v>
      </c>
      <c r="AN41" s="148">
        <f t="shared" si="53"/>
        <v>0</v>
      </c>
      <c r="AO41" s="74" t="s">
        <v>524</v>
      </c>
      <c r="AP41" s="288"/>
      <c r="AQ41" s="288"/>
      <c r="AR41" s="288"/>
      <c r="AS41" s="288"/>
      <c r="AT41" s="288"/>
      <c r="AU41" s="288"/>
      <c r="AV41" s="288"/>
      <c r="AW41" s="288"/>
      <c r="AX41" s="288"/>
      <c r="AY41" s="288"/>
      <c r="AZ41" s="225"/>
      <c r="BA41" s="288"/>
      <c r="BB41" s="288"/>
      <c r="BC41" s="288"/>
      <c r="BD41" s="190">
        <f t="shared" si="54"/>
        <v>0</v>
      </c>
      <c r="BE41" s="191" t="s">
        <v>512</v>
      </c>
      <c r="BF41" s="161">
        <f t="shared" si="18"/>
        <v>0</v>
      </c>
      <c r="BH41" s="299">
        <f t="shared" si="66"/>
        <v>0</v>
      </c>
      <c r="BI41" s="299">
        <f t="shared" si="67"/>
        <v>0</v>
      </c>
      <c r="BJ41" s="299">
        <f t="shared" si="68"/>
        <v>0</v>
      </c>
      <c r="BK41" s="299">
        <f t="shared" si="69"/>
        <v>0</v>
      </c>
      <c r="BL41" s="299">
        <f t="shared" si="70"/>
        <v>0</v>
      </c>
      <c r="BM41" s="299">
        <f t="shared" si="71"/>
        <v>0</v>
      </c>
      <c r="BN41" s="299">
        <f t="shared" si="72"/>
        <v>0</v>
      </c>
      <c r="BO41" s="299">
        <f t="shared" si="73"/>
        <v>0</v>
      </c>
      <c r="BP41" s="299">
        <f t="shared" si="74"/>
        <v>0</v>
      </c>
      <c r="BQ41" s="299">
        <f t="shared" si="75"/>
        <v>0</v>
      </c>
      <c r="BR41" s="299">
        <f t="shared" si="76"/>
        <v>0</v>
      </c>
      <c r="BS41" s="299">
        <f t="shared" si="77"/>
        <v>0</v>
      </c>
      <c r="BT41" s="299">
        <f t="shared" si="78"/>
        <v>0</v>
      </c>
      <c r="BU41" s="71"/>
    </row>
    <row r="42" spans="2:73" ht="55.5" customHeight="1" x14ac:dyDescent="0.25">
      <c r="B42" s="148">
        <f t="shared" si="14"/>
        <v>0</v>
      </c>
      <c r="C42" s="148">
        <f t="shared" si="15"/>
        <v>0</v>
      </c>
      <c r="D42" s="74" t="s">
        <v>525</v>
      </c>
      <c r="E42" s="68"/>
      <c r="F42" s="68"/>
      <c r="G42" s="68"/>
      <c r="H42" s="68"/>
      <c r="I42" s="68"/>
      <c r="J42" s="68"/>
      <c r="K42" s="68"/>
      <c r="L42" s="68"/>
      <c r="M42" s="68"/>
      <c r="N42" s="68"/>
      <c r="O42" s="225"/>
      <c r="P42" s="68"/>
      <c r="Q42" s="68"/>
      <c r="R42" s="68"/>
      <c r="S42" s="190">
        <f t="shared" si="39"/>
        <v>0</v>
      </c>
      <c r="T42" s="191" t="s">
        <v>534</v>
      </c>
      <c r="U42" s="161">
        <f t="shared" si="65"/>
        <v>0</v>
      </c>
      <c r="W42" s="144">
        <f t="shared" si="40"/>
        <v>0</v>
      </c>
      <c r="X42" s="299">
        <f t="shared" si="41"/>
        <v>0</v>
      </c>
      <c r="Y42" s="299">
        <f t="shared" si="42"/>
        <v>0</v>
      </c>
      <c r="Z42" s="299">
        <f t="shared" si="43"/>
        <v>0</v>
      </c>
      <c r="AA42" s="299">
        <f t="shared" si="44"/>
        <v>0</v>
      </c>
      <c r="AB42" s="299">
        <f t="shared" si="45"/>
        <v>0</v>
      </c>
      <c r="AC42" s="299">
        <f t="shared" si="46"/>
        <v>0</v>
      </c>
      <c r="AD42" s="299">
        <f t="shared" si="47"/>
        <v>0</v>
      </c>
      <c r="AE42" s="299">
        <f t="shared" si="48"/>
        <v>0</v>
      </c>
      <c r="AF42" s="299">
        <f t="shared" si="49"/>
        <v>0</v>
      </c>
      <c r="AG42" s="299">
        <f t="shared" si="50"/>
        <v>0</v>
      </c>
      <c r="AH42" s="299">
        <f t="shared" si="51"/>
        <v>0</v>
      </c>
      <c r="AI42" s="299">
        <f t="shared" si="52"/>
        <v>0</v>
      </c>
      <c r="AJ42" s="71"/>
      <c r="AK42" s="154"/>
      <c r="AL42" s="154"/>
      <c r="AM42" s="148">
        <f t="shared" si="35"/>
        <v>0</v>
      </c>
      <c r="AN42" s="148">
        <f t="shared" si="53"/>
        <v>0</v>
      </c>
      <c r="AO42" s="74" t="s">
        <v>525</v>
      </c>
      <c r="AP42" s="288"/>
      <c r="AQ42" s="288"/>
      <c r="AR42" s="288"/>
      <c r="AS42" s="288"/>
      <c r="AT42" s="288"/>
      <c r="AU42" s="288"/>
      <c r="AV42" s="288"/>
      <c r="AW42" s="288"/>
      <c r="AX42" s="288"/>
      <c r="AY42" s="288"/>
      <c r="AZ42" s="225"/>
      <c r="BA42" s="288"/>
      <c r="BB42" s="288"/>
      <c r="BC42" s="288"/>
      <c r="BD42" s="190">
        <f t="shared" si="54"/>
        <v>0</v>
      </c>
      <c r="BE42" s="191" t="s">
        <v>534</v>
      </c>
      <c r="BF42" s="161">
        <f t="shared" si="18"/>
        <v>0</v>
      </c>
      <c r="BH42" s="299">
        <f t="shared" si="66"/>
        <v>0</v>
      </c>
      <c r="BI42" s="299">
        <f t="shared" si="67"/>
        <v>0</v>
      </c>
      <c r="BJ42" s="299">
        <f t="shared" si="68"/>
        <v>0</v>
      </c>
      <c r="BK42" s="299">
        <f t="shared" si="69"/>
        <v>0</v>
      </c>
      <c r="BL42" s="299">
        <f t="shared" si="70"/>
        <v>0</v>
      </c>
      <c r="BM42" s="299">
        <f t="shared" si="71"/>
        <v>0</v>
      </c>
      <c r="BN42" s="299">
        <f t="shared" si="72"/>
        <v>0</v>
      </c>
      <c r="BO42" s="299">
        <f t="shared" si="73"/>
        <v>0</v>
      </c>
      <c r="BP42" s="299">
        <f t="shared" si="74"/>
        <v>0</v>
      </c>
      <c r="BQ42" s="299">
        <f t="shared" si="75"/>
        <v>0</v>
      </c>
      <c r="BR42" s="299">
        <f t="shared" si="76"/>
        <v>0</v>
      </c>
      <c r="BS42" s="299">
        <f t="shared" si="77"/>
        <v>0</v>
      </c>
      <c r="BT42" s="299">
        <f t="shared" si="78"/>
        <v>0</v>
      </c>
      <c r="BU42" s="71"/>
    </row>
    <row r="43" spans="2:73" ht="35.1" customHeight="1" x14ac:dyDescent="0.25">
      <c r="B43" s="148">
        <f t="shared" si="14"/>
        <v>0</v>
      </c>
      <c r="C43" s="148">
        <f t="shared" si="15"/>
        <v>0</v>
      </c>
      <c r="D43" s="74" t="s">
        <v>526</v>
      </c>
      <c r="E43" s="68"/>
      <c r="F43" s="68"/>
      <c r="G43" s="68"/>
      <c r="H43" s="68"/>
      <c r="I43" s="68"/>
      <c r="J43" s="68"/>
      <c r="K43" s="68"/>
      <c r="L43" s="68"/>
      <c r="M43" s="68"/>
      <c r="N43" s="68"/>
      <c r="O43" s="225"/>
      <c r="P43" s="68"/>
      <c r="Q43" s="68"/>
      <c r="R43" s="68"/>
      <c r="S43" s="190">
        <f t="shared" si="39"/>
        <v>0</v>
      </c>
      <c r="T43" s="191" t="s">
        <v>535</v>
      </c>
      <c r="U43" s="161">
        <f t="shared" si="65"/>
        <v>0</v>
      </c>
      <c r="W43" s="144">
        <f t="shared" si="40"/>
        <v>0</v>
      </c>
      <c r="X43" s="299">
        <f t="shared" si="41"/>
        <v>0</v>
      </c>
      <c r="Y43" s="299">
        <f t="shared" si="42"/>
        <v>0</v>
      </c>
      <c r="Z43" s="299">
        <f t="shared" si="43"/>
        <v>0</v>
      </c>
      <c r="AA43" s="299">
        <f t="shared" si="44"/>
        <v>0</v>
      </c>
      <c r="AB43" s="299">
        <f t="shared" si="45"/>
        <v>0</v>
      </c>
      <c r="AC43" s="299">
        <f t="shared" si="46"/>
        <v>0</v>
      </c>
      <c r="AD43" s="299">
        <f t="shared" si="47"/>
        <v>0</v>
      </c>
      <c r="AE43" s="299">
        <f t="shared" si="48"/>
        <v>0</v>
      </c>
      <c r="AF43" s="299">
        <f t="shared" si="49"/>
        <v>0</v>
      </c>
      <c r="AG43" s="299">
        <f t="shared" si="50"/>
        <v>0</v>
      </c>
      <c r="AH43" s="299">
        <f t="shared" si="51"/>
        <v>0</v>
      </c>
      <c r="AI43" s="299">
        <f t="shared" si="52"/>
        <v>0</v>
      </c>
      <c r="AJ43" s="71"/>
      <c r="AK43" s="154"/>
      <c r="AL43" s="154"/>
      <c r="AM43" s="148">
        <f t="shared" si="35"/>
        <v>0</v>
      </c>
      <c r="AN43" s="148">
        <f t="shared" si="53"/>
        <v>0</v>
      </c>
      <c r="AO43" s="74" t="s">
        <v>526</v>
      </c>
      <c r="AP43" s="288"/>
      <c r="AQ43" s="288"/>
      <c r="AR43" s="288"/>
      <c r="AS43" s="288"/>
      <c r="AT43" s="288"/>
      <c r="AU43" s="288"/>
      <c r="AV43" s="288"/>
      <c r="AW43" s="288"/>
      <c r="AX43" s="288"/>
      <c r="AY43" s="288"/>
      <c r="AZ43" s="225"/>
      <c r="BA43" s="288"/>
      <c r="BB43" s="288"/>
      <c r="BC43" s="288"/>
      <c r="BD43" s="190">
        <f t="shared" si="54"/>
        <v>0</v>
      </c>
      <c r="BE43" s="191" t="s">
        <v>535</v>
      </c>
      <c r="BF43" s="161">
        <f t="shared" si="18"/>
        <v>0</v>
      </c>
      <c r="BH43" s="299">
        <f t="shared" si="66"/>
        <v>0</v>
      </c>
      <c r="BI43" s="299">
        <f t="shared" si="67"/>
        <v>0</v>
      </c>
      <c r="BJ43" s="299">
        <f t="shared" si="68"/>
        <v>0</v>
      </c>
      <c r="BK43" s="299">
        <f t="shared" si="69"/>
        <v>0</v>
      </c>
      <c r="BL43" s="299">
        <f t="shared" si="70"/>
        <v>0</v>
      </c>
      <c r="BM43" s="299">
        <f t="shared" si="71"/>
        <v>0</v>
      </c>
      <c r="BN43" s="299">
        <f t="shared" si="72"/>
        <v>0</v>
      </c>
      <c r="BO43" s="299">
        <f t="shared" si="73"/>
        <v>0</v>
      </c>
      <c r="BP43" s="299">
        <f t="shared" si="74"/>
        <v>0</v>
      </c>
      <c r="BQ43" s="299">
        <f t="shared" si="75"/>
        <v>0</v>
      </c>
      <c r="BR43" s="299">
        <f t="shared" si="76"/>
        <v>0</v>
      </c>
      <c r="BS43" s="299">
        <f t="shared" si="77"/>
        <v>0</v>
      </c>
      <c r="BT43" s="299">
        <f t="shared" si="78"/>
        <v>0</v>
      </c>
      <c r="BU43" s="71"/>
    </row>
    <row r="44" spans="2:73" ht="35.1" customHeight="1" x14ac:dyDescent="0.25">
      <c r="B44" s="148">
        <f t="shared" si="14"/>
        <v>0</v>
      </c>
      <c r="C44" s="148">
        <f t="shared" si="15"/>
        <v>0</v>
      </c>
      <c r="D44" s="74" t="s">
        <v>527</v>
      </c>
      <c r="E44" s="68"/>
      <c r="F44" s="68"/>
      <c r="G44" s="68"/>
      <c r="H44" s="68"/>
      <c r="I44" s="68"/>
      <c r="J44" s="68"/>
      <c r="K44" s="68"/>
      <c r="L44" s="68"/>
      <c r="M44" s="68"/>
      <c r="N44" s="68"/>
      <c r="O44" s="225"/>
      <c r="P44" s="68"/>
      <c r="Q44" s="68"/>
      <c r="R44" s="68"/>
      <c r="S44" s="190">
        <f t="shared" si="39"/>
        <v>0</v>
      </c>
      <c r="T44" s="191" t="s">
        <v>536</v>
      </c>
      <c r="U44" s="161">
        <f t="shared" si="65"/>
        <v>0</v>
      </c>
      <c r="W44" s="144">
        <f t="shared" si="40"/>
        <v>0</v>
      </c>
      <c r="X44" s="299">
        <f t="shared" si="41"/>
        <v>0</v>
      </c>
      <c r="Y44" s="299">
        <f t="shared" si="42"/>
        <v>0</v>
      </c>
      <c r="Z44" s="299">
        <f t="shared" si="43"/>
        <v>0</v>
      </c>
      <c r="AA44" s="299">
        <f t="shared" si="44"/>
        <v>0</v>
      </c>
      <c r="AB44" s="299">
        <f t="shared" si="45"/>
        <v>0</v>
      </c>
      <c r="AC44" s="299">
        <f t="shared" si="46"/>
        <v>0</v>
      </c>
      <c r="AD44" s="299">
        <f t="shared" si="47"/>
        <v>0</v>
      </c>
      <c r="AE44" s="299">
        <f t="shared" si="48"/>
        <v>0</v>
      </c>
      <c r="AF44" s="299">
        <f t="shared" si="49"/>
        <v>0</v>
      </c>
      <c r="AG44" s="299">
        <f t="shared" si="50"/>
        <v>0</v>
      </c>
      <c r="AH44" s="299">
        <f t="shared" si="51"/>
        <v>0</v>
      </c>
      <c r="AI44" s="299">
        <f t="shared" si="52"/>
        <v>0</v>
      </c>
      <c r="AJ44" s="71"/>
      <c r="AK44" s="154"/>
      <c r="AL44" s="154"/>
      <c r="AM44" s="148">
        <f t="shared" si="35"/>
        <v>0</v>
      </c>
      <c r="AN44" s="148">
        <f t="shared" si="53"/>
        <v>0</v>
      </c>
      <c r="AO44" s="74" t="s">
        <v>527</v>
      </c>
      <c r="AP44" s="288"/>
      <c r="AQ44" s="288"/>
      <c r="AR44" s="288"/>
      <c r="AS44" s="288"/>
      <c r="AT44" s="288"/>
      <c r="AU44" s="288"/>
      <c r="AV44" s="288"/>
      <c r="AW44" s="288"/>
      <c r="AX44" s="288"/>
      <c r="AY44" s="288"/>
      <c r="AZ44" s="225"/>
      <c r="BA44" s="288"/>
      <c r="BB44" s="288"/>
      <c r="BC44" s="288"/>
      <c r="BD44" s="190">
        <f t="shared" si="54"/>
        <v>0</v>
      </c>
      <c r="BE44" s="191" t="s">
        <v>536</v>
      </c>
      <c r="BF44" s="161">
        <f t="shared" si="18"/>
        <v>0</v>
      </c>
      <c r="BH44" s="299">
        <f t="shared" si="66"/>
        <v>0</v>
      </c>
      <c r="BI44" s="299">
        <f t="shared" si="67"/>
        <v>0</v>
      </c>
      <c r="BJ44" s="299">
        <f t="shared" si="68"/>
        <v>0</v>
      </c>
      <c r="BK44" s="299">
        <f t="shared" si="69"/>
        <v>0</v>
      </c>
      <c r="BL44" s="299">
        <f t="shared" si="70"/>
        <v>0</v>
      </c>
      <c r="BM44" s="299">
        <f t="shared" si="71"/>
        <v>0</v>
      </c>
      <c r="BN44" s="299">
        <f t="shared" si="72"/>
        <v>0</v>
      </c>
      <c r="BO44" s="299">
        <f t="shared" si="73"/>
        <v>0</v>
      </c>
      <c r="BP44" s="299">
        <f t="shared" si="74"/>
        <v>0</v>
      </c>
      <c r="BQ44" s="299">
        <f t="shared" si="75"/>
        <v>0</v>
      </c>
      <c r="BR44" s="299">
        <f t="shared" si="76"/>
        <v>0</v>
      </c>
      <c r="BS44" s="299">
        <f t="shared" si="77"/>
        <v>0</v>
      </c>
      <c r="BT44" s="299">
        <f t="shared" si="78"/>
        <v>0</v>
      </c>
      <c r="BU44" s="71"/>
    </row>
    <row r="45" spans="2:73" ht="69.75" customHeight="1" x14ac:dyDescent="0.25">
      <c r="B45" s="148">
        <f t="shared" si="14"/>
        <v>0</v>
      </c>
      <c r="C45" s="148">
        <f t="shared" si="15"/>
        <v>0</v>
      </c>
      <c r="D45" s="74" t="s">
        <v>528</v>
      </c>
      <c r="E45" s="68"/>
      <c r="F45" s="68"/>
      <c r="G45" s="68"/>
      <c r="H45" s="68"/>
      <c r="I45" s="68"/>
      <c r="J45" s="68"/>
      <c r="K45" s="68"/>
      <c r="L45" s="68"/>
      <c r="M45" s="68"/>
      <c r="N45" s="68"/>
      <c r="O45" s="225"/>
      <c r="P45" s="68"/>
      <c r="Q45" s="68"/>
      <c r="R45" s="68"/>
      <c r="S45" s="190">
        <f t="shared" si="39"/>
        <v>0</v>
      </c>
      <c r="T45" s="191" t="s">
        <v>537</v>
      </c>
      <c r="U45" s="161">
        <f t="shared" si="65"/>
        <v>0</v>
      </c>
      <c r="W45" s="144">
        <f t="shared" si="40"/>
        <v>0</v>
      </c>
      <c r="X45" s="299">
        <f t="shared" si="41"/>
        <v>0</v>
      </c>
      <c r="Y45" s="299">
        <f t="shared" si="42"/>
        <v>0</v>
      </c>
      <c r="Z45" s="299">
        <f t="shared" si="43"/>
        <v>0</v>
      </c>
      <c r="AA45" s="299">
        <f t="shared" si="44"/>
        <v>0</v>
      </c>
      <c r="AB45" s="299">
        <f t="shared" si="45"/>
        <v>0</v>
      </c>
      <c r="AC45" s="299">
        <f t="shared" si="46"/>
        <v>0</v>
      </c>
      <c r="AD45" s="299">
        <f t="shared" si="47"/>
        <v>0</v>
      </c>
      <c r="AE45" s="299">
        <f t="shared" si="48"/>
        <v>0</v>
      </c>
      <c r="AF45" s="299">
        <f t="shared" si="49"/>
        <v>0</v>
      </c>
      <c r="AG45" s="299">
        <f t="shared" si="50"/>
        <v>0</v>
      </c>
      <c r="AH45" s="299">
        <f t="shared" si="51"/>
        <v>0</v>
      </c>
      <c r="AI45" s="299">
        <f t="shared" si="52"/>
        <v>0</v>
      </c>
      <c r="AJ45" s="71"/>
      <c r="AK45" s="154"/>
      <c r="AL45" s="154"/>
      <c r="AM45" s="148">
        <f t="shared" si="35"/>
        <v>0</v>
      </c>
      <c r="AN45" s="148">
        <f t="shared" si="53"/>
        <v>0</v>
      </c>
      <c r="AO45" s="74" t="s">
        <v>528</v>
      </c>
      <c r="AP45" s="288"/>
      <c r="AQ45" s="288"/>
      <c r="AR45" s="288"/>
      <c r="AS45" s="288"/>
      <c r="AT45" s="288"/>
      <c r="AU45" s="288"/>
      <c r="AV45" s="288"/>
      <c r="AW45" s="288"/>
      <c r="AX45" s="288"/>
      <c r="AY45" s="288"/>
      <c r="AZ45" s="225"/>
      <c r="BA45" s="288"/>
      <c r="BB45" s="288"/>
      <c r="BC45" s="288"/>
      <c r="BD45" s="190">
        <f t="shared" si="54"/>
        <v>0</v>
      </c>
      <c r="BE45" s="191" t="s">
        <v>537</v>
      </c>
      <c r="BF45" s="161">
        <f t="shared" si="18"/>
        <v>0</v>
      </c>
      <c r="BH45" s="299">
        <f t="shared" si="66"/>
        <v>0</v>
      </c>
      <c r="BI45" s="299">
        <f t="shared" si="67"/>
        <v>0</v>
      </c>
      <c r="BJ45" s="299">
        <f t="shared" si="68"/>
        <v>0</v>
      </c>
      <c r="BK45" s="299">
        <f t="shared" si="69"/>
        <v>0</v>
      </c>
      <c r="BL45" s="299">
        <f t="shared" si="70"/>
        <v>0</v>
      </c>
      <c r="BM45" s="299">
        <f t="shared" si="71"/>
        <v>0</v>
      </c>
      <c r="BN45" s="299">
        <f t="shared" si="72"/>
        <v>0</v>
      </c>
      <c r="BO45" s="299">
        <f t="shared" si="73"/>
        <v>0</v>
      </c>
      <c r="BP45" s="299">
        <f t="shared" si="74"/>
        <v>0</v>
      </c>
      <c r="BQ45" s="299">
        <f t="shared" si="75"/>
        <v>0</v>
      </c>
      <c r="BR45" s="299">
        <f t="shared" si="76"/>
        <v>0</v>
      </c>
      <c r="BS45" s="299">
        <f t="shared" si="77"/>
        <v>0</v>
      </c>
      <c r="BT45" s="299">
        <f t="shared" si="78"/>
        <v>0</v>
      </c>
      <c r="BU45" s="71"/>
    </row>
    <row r="46" spans="2:73" ht="20.100000000000001" customHeight="1" x14ac:dyDescent="0.25">
      <c r="B46" s="148">
        <f t="shared" si="14"/>
        <v>0</v>
      </c>
      <c r="C46" s="148">
        <f t="shared" si="15"/>
        <v>0</v>
      </c>
      <c r="D46" s="74" t="s">
        <v>529</v>
      </c>
      <c r="E46" s="68"/>
      <c r="F46" s="68"/>
      <c r="G46" s="68"/>
      <c r="H46" s="68"/>
      <c r="I46" s="68"/>
      <c r="J46" s="68"/>
      <c r="K46" s="68"/>
      <c r="L46" s="68"/>
      <c r="M46" s="68"/>
      <c r="N46" s="68"/>
      <c r="O46" s="225"/>
      <c r="P46" s="68"/>
      <c r="Q46" s="68"/>
      <c r="R46" s="68"/>
      <c r="S46" s="190">
        <f t="shared" si="39"/>
        <v>0</v>
      </c>
      <c r="T46" s="191" t="s">
        <v>538</v>
      </c>
      <c r="U46" s="161">
        <f t="shared" si="65"/>
        <v>0</v>
      </c>
      <c r="W46" s="144">
        <f t="shared" si="40"/>
        <v>0</v>
      </c>
      <c r="X46" s="299">
        <f t="shared" si="41"/>
        <v>0</v>
      </c>
      <c r="Y46" s="299">
        <f t="shared" si="42"/>
        <v>0</v>
      </c>
      <c r="Z46" s="299">
        <f t="shared" si="43"/>
        <v>0</v>
      </c>
      <c r="AA46" s="299">
        <f t="shared" si="44"/>
        <v>0</v>
      </c>
      <c r="AB46" s="299">
        <f t="shared" si="45"/>
        <v>0</v>
      </c>
      <c r="AC46" s="299">
        <f t="shared" si="46"/>
        <v>0</v>
      </c>
      <c r="AD46" s="299">
        <f t="shared" si="47"/>
        <v>0</v>
      </c>
      <c r="AE46" s="299">
        <f t="shared" si="48"/>
        <v>0</v>
      </c>
      <c r="AF46" s="299">
        <f t="shared" si="49"/>
        <v>0</v>
      </c>
      <c r="AG46" s="299">
        <f t="shared" si="50"/>
        <v>0</v>
      </c>
      <c r="AH46" s="299">
        <f t="shared" si="51"/>
        <v>0</v>
      </c>
      <c r="AI46" s="299">
        <f t="shared" si="52"/>
        <v>0</v>
      </c>
      <c r="AJ46" s="71"/>
      <c r="AK46" s="154"/>
      <c r="AL46" s="154"/>
      <c r="AM46" s="148">
        <f t="shared" si="35"/>
        <v>0</v>
      </c>
      <c r="AN46" s="148">
        <f t="shared" si="53"/>
        <v>0</v>
      </c>
      <c r="AO46" s="74" t="s">
        <v>529</v>
      </c>
      <c r="AP46" s="288"/>
      <c r="AQ46" s="288"/>
      <c r="AR46" s="288"/>
      <c r="AS46" s="288"/>
      <c r="AT46" s="288"/>
      <c r="AU46" s="288"/>
      <c r="AV46" s="288"/>
      <c r="AW46" s="288"/>
      <c r="AX46" s="288"/>
      <c r="AY46" s="288"/>
      <c r="AZ46" s="225"/>
      <c r="BA46" s="288"/>
      <c r="BB46" s="288"/>
      <c r="BC46" s="288"/>
      <c r="BD46" s="190">
        <f t="shared" si="54"/>
        <v>0</v>
      </c>
      <c r="BE46" s="191" t="s">
        <v>538</v>
      </c>
      <c r="BF46" s="161">
        <f t="shared" si="18"/>
        <v>0</v>
      </c>
      <c r="BH46" s="299">
        <f t="shared" si="66"/>
        <v>0</v>
      </c>
      <c r="BI46" s="299">
        <f t="shared" si="67"/>
        <v>0</v>
      </c>
      <c r="BJ46" s="299">
        <f t="shared" si="68"/>
        <v>0</v>
      </c>
      <c r="BK46" s="299">
        <f t="shared" si="69"/>
        <v>0</v>
      </c>
      <c r="BL46" s="299">
        <f t="shared" si="70"/>
        <v>0</v>
      </c>
      <c r="BM46" s="299">
        <f t="shared" si="71"/>
        <v>0</v>
      </c>
      <c r="BN46" s="299">
        <f t="shared" si="72"/>
        <v>0</v>
      </c>
      <c r="BO46" s="299">
        <f t="shared" si="73"/>
        <v>0</v>
      </c>
      <c r="BP46" s="299">
        <f t="shared" si="74"/>
        <v>0</v>
      </c>
      <c r="BQ46" s="299">
        <f t="shared" si="75"/>
        <v>0</v>
      </c>
      <c r="BR46" s="299">
        <f t="shared" si="76"/>
        <v>0</v>
      </c>
      <c r="BS46" s="299">
        <f t="shared" si="77"/>
        <v>0</v>
      </c>
      <c r="BT46" s="299">
        <f t="shared" si="78"/>
        <v>0</v>
      </c>
      <c r="BU46" s="71"/>
    </row>
    <row r="47" spans="2:73" ht="84.75" customHeight="1" x14ac:dyDescent="0.25">
      <c r="B47" s="148">
        <f t="shared" si="14"/>
        <v>0</v>
      </c>
      <c r="C47" s="148">
        <f t="shared" si="15"/>
        <v>0</v>
      </c>
      <c r="D47" s="74" t="s">
        <v>530</v>
      </c>
      <c r="E47" s="68"/>
      <c r="F47" s="68"/>
      <c r="G47" s="68"/>
      <c r="H47" s="68"/>
      <c r="I47" s="68"/>
      <c r="J47" s="68"/>
      <c r="K47" s="68"/>
      <c r="L47" s="68"/>
      <c r="M47" s="68"/>
      <c r="N47" s="68"/>
      <c r="O47" s="225"/>
      <c r="P47" s="68"/>
      <c r="Q47" s="68"/>
      <c r="R47" s="68"/>
      <c r="S47" s="190">
        <f t="shared" si="39"/>
        <v>0</v>
      </c>
      <c r="T47" s="191" t="s">
        <v>539</v>
      </c>
      <c r="U47" s="161">
        <f t="shared" si="65"/>
        <v>0</v>
      </c>
      <c r="W47" s="144">
        <f t="shared" si="40"/>
        <v>0</v>
      </c>
      <c r="X47" s="299">
        <f t="shared" si="41"/>
        <v>0</v>
      </c>
      <c r="Y47" s="299">
        <f t="shared" si="42"/>
        <v>0</v>
      </c>
      <c r="Z47" s="299">
        <f t="shared" si="43"/>
        <v>0</v>
      </c>
      <c r="AA47" s="299">
        <f t="shared" si="44"/>
        <v>0</v>
      </c>
      <c r="AB47" s="299">
        <f t="shared" si="45"/>
        <v>0</v>
      </c>
      <c r="AC47" s="299">
        <f t="shared" si="46"/>
        <v>0</v>
      </c>
      <c r="AD47" s="299">
        <f t="shared" si="47"/>
        <v>0</v>
      </c>
      <c r="AE47" s="299">
        <f t="shared" si="48"/>
        <v>0</v>
      </c>
      <c r="AF47" s="299">
        <f t="shared" si="49"/>
        <v>0</v>
      </c>
      <c r="AG47" s="299">
        <f t="shared" si="50"/>
        <v>0</v>
      </c>
      <c r="AH47" s="299">
        <f t="shared" si="51"/>
        <v>0</v>
      </c>
      <c r="AI47" s="299">
        <f t="shared" si="52"/>
        <v>0</v>
      </c>
      <c r="AJ47" s="71"/>
      <c r="AK47" s="154"/>
      <c r="AL47" s="154"/>
      <c r="AM47" s="148">
        <f t="shared" si="35"/>
        <v>0</v>
      </c>
      <c r="AN47" s="148">
        <f t="shared" si="53"/>
        <v>0</v>
      </c>
      <c r="AO47" s="74" t="s">
        <v>530</v>
      </c>
      <c r="AP47" s="288"/>
      <c r="AQ47" s="288"/>
      <c r="AR47" s="288"/>
      <c r="AS47" s="288"/>
      <c r="AT47" s="288"/>
      <c r="AU47" s="288"/>
      <c r="AV47" s="288"/>
      <c r="AW47" s="288"/>
      <c r="AX47" s="288"/>
      <c r="AY47" s="288"/>
      <c r="AZ47" s="225"/>
      <c r="BA47" s="288"/>
      <c r="BB47" s="288"/>
      <c r="BC47" s="288"/>
      <c r="BD47" s="190">
        <f t="shared" si="54"/>
        <v>0</v>
      </c>
      <c r="BE47" s="191" t="s">
        <v>539</v>
      </c>
      <c r="BF47" s="161">
        <f t="shared" si="18"/>
        <v>0</v>
      </c>
      <c r="BH47" s="299">
        <f t="shared" si="66"/>
        <v>0</v>
      </c>
      <c r="BI47" s="299">
        <f t="shared" si="67"/>
        <v>0</v>
      </c>
      <c r="BJ47" s="299">
        <f t="shared" si="68"/>
        <v>0</v>
      </c>
      <c r="BK47" s="299">
        <f t="shared" si="69"/>
        <v>0</v>
      </c>
      <c r="BL47" s="299">
        <f t="shared" si="70"/>
        <v>0</v>
      </c>
      <c r="BM47" s="299">
        <f t="shared" si="71"/>
        <v>0</v>
      </c>
      <c r="BN47" s="299">
        <f t="shared" si="72"/>
        <v>0</v>
      </c>
      <c r="BO47" s="299">
        <f t="shared" si="73"/>
        <v>0</v>
      </c>
      <c r="BP47" s="299">
        <f t="shared" si="74"/>
        <v>0</v>
      </c>
      <c r="BQ47" s="299">
        <f t="shared" si="75"/>
        <v>0</v>
      </c>
      <c r="BR47" s="299">
        <f t="shared" si="76"/>
        <v>0</v>
      </c>
      <c r="BS47" s="299">
        <f t="shared" si="77"/>
        <v>0</v>
      </c>
      <c r="BT47" s="299">
        <f t="shared" si="78"/>
        <v>0</v>
      </c>
      <c r="BU47" s="71"/>
    </row>
    <row r="48" spans="2:73" ht="20.100000000000001" customHeight="1" x14ac:dyDescent="0.25">
      <c r="B48" s="148">
        <f t="shared" si="14"/>
        <v>0</v>
      </c>
      <c r="C48" s="148">
        <f t="shared" si="15"/>
        <v>0</v>
      </c>
      <c r="D48" s="74" t="s">
        <v>531</v>
      </c>
      <c r="E48" s="68"/>
      <c r="F48" s="68"/>
      <c r="G48" s="68"/>
      <c r="H48" s="68"/>
      <c r="I48" s="68"/>
      <c r="J48" s="68"/>
      <c r="K48" s="68"/>
      <c r="L48" s="68"/>
      <c r="M48" s="68"/>
      <c r="N48" s="68"/>
      <c r="O48" s="225"/>
      <c r="P48" s="68"/>
      <c r="Q48" s="68"/>
      <c r="R48" s="68"/>
      <c r="S48" s="190">
        <f t="shared" si="39"/>
        <v>0</v>
      </c>
      <c r="T48" s="191" t="s">
        <v>540</v>
      </c>
      <c r="U48" s="161">
        <f t="shared" si="65"/>
        <v>0</v>
      </c>
      <c r="W48" s="144">
        <f t="shared" si="40"/>
        <v>0</v>
      </c>
      <c r="X48" s="299">
        <f t="shared" si="41"/>
        <v>0</v>
      </c>
      <c r="Y48" s="299">
        <f t="shared" si="42"/>
        <v>0</v>
      </c>
      <c r="Z48" s="299">
        <f t="shared" si="43"/>
        <v>0</v>
      </c>
      <c r="AA48" s="299">
        <f t="shared" si="44"/>
        <v>0</v>
      </c>
      <c r="AB48" s="299">
        <f t="shared" si="45"/>
        <v>0</v>
      </c>
      <c r="AC48" s="299">
        <f t="shared" si="46"/>
        <v>0</v>
      </c>
      <c r="AD48" s="299">
        <f t="shared" si="47"/>
        <v>0</v>
      </c>
      <c r="AE48" s="299">
        <f t="shared" si="48"/>
        <v>0</v>
      </c>
      <c r="AF48" s="299">
        <f t="shared" si="49"/>
        <v>0</v>
      </c>
      <c r="AG48" s="299">
        <f t="shared" si="50"/>
        <v>0</v>
      </c>
      <c r="AH48" s="299">
        <f t="shared" si="51"/>
        <v>0</v>
      </c>
      <c r="AI48" s="299">
        <f t="shared" si="52"/>
        <v>0</v>
      </c>
      <c r="AJ48" s="71"/>
      <c r="AK48" s="154"/>
      <c r="AL48" s="154"/>
      <c r="AM48" s="148">
        <f t="shared" si="35"/>
        <v>0</v>
      </c>
      <c r="AN48" s="148">
        <f t="shared" si="53"/>
        <v>0</v>
      </c>
      <c r="AO48" s="74" t="s">
        <v>531</v>
      </c>
      <c r="AP48" s="288"/>
      <c r="AQ48" s="288"/>
      <c r="AR48" s="288"/>
      <c r="AS48" s="288"/>
      <c r="AT48" s="288"/>
      <c r="AU48" s="288"/>
      <c r="AV48" s="288"/>
      <c r="AW48" s="288"/>
      <c r="AX48" s="288"/>
      <c r="AY48" s="288"/>
      <c r="AZ48" s="225"/>
      <c r="BA48" s="288"/>
      <c r="BB48" s="288"/>
      <c r="BC48" s="288"/>
      <c r="BD48" s="190">
        <f t="shared" si="54"/>
        <v>0</v>
      </c>
      <c r="BE48" s="191" t="s">
        <v>540</v>
      </c>
      <c r="BF48" s="161">
        <f t="shared" si="18"/>
        <v>0</v>
      </c>
      <c r="BH48" s="299">
        <f t="shared" si="66"/>
        <v>0</v>
      </c>
      <c r="BI48" s="299">
        <f t="shared" si="67"/>
        <v>0</v>
      </c>
      <c r="BJ48" s="299">
        <f t="shared" si="68"/>
        <v>0</v>
      </c>
      <c r="BK48" s="299">
        <f t="shared" si="69"/>
        <v>0</v>
      </c>
      <c r="BL48" s="299">
        <f t="shared" si="70"/>
        <v>0</v>
      </c>
      <c r="BM48" s="299">
        <f t="shared" si="71"/>
        <v>0</v>
      </c>
      <c r="BN48" s="299">
        <f t="shared" si="72"/>
        <v>0</v>
      </c>
      <c r="BO48" s="299">
        <f t="shared" si="73"/>
        <v>0</v>
      </c>
      <c r="BP48" s="299">
        <f t="shared" si="74"/>
        <v>0</v>
      </c>
      <c r="BQ48" s="299">
        <f t="shared" si="75"/>
        <v>0</v>
      </c>
      <c r="BR48" s="299">
        <f t="shared" si="76"/>
        <v>0</v>
      </c>
      <c r="BS48" s="299">
        <f t="shared" si="77"/>
        <v>0</v>
      </c>
      <c r="BT48" s="299">
        <f t="shared" si="78"/>
        <v>0</v>
      </c>
      <c r="BU48" s="71"/>
    </row>
    <row r="49" spans="2:73" ht="243.75" customHeight="1" x14ac:dyDescent="0.25">
      <c r="B49" s="148">
        <f t="shared" si="14"/>
        <v>0</v>
      </c>
      <c r="C49" s="148">
        <f t="shared" si="15"/>
        <v>0</v>
      </c>
      <c r="D49" s="74" t="s">
        <v>532</v>
      </c>
      <c r="E49" s="68"/>
      <c r="F49" s="68"/>
      <c r="G49" s="68"/>
      <c r="H49" s="68"/>
      <c r="I49" s="68"/>
      <c r="J49" s="68"/>
      <c r="K49" s="68"/>
      <c r="L49" s="68"/>
      <c r="M49" s="68"/>
      <c r="N49" s="68"/>
      <c r="O49" s="225"/>
      <c r="P49" s="68"/>
      <c r="Q49" s="68"/>
      <c r="R49" s="68"/>
      <c r="S49" s="190">
        <f t="shared" si="39"/>
        <v>0</v>
      </c>
      <c r="T49" s="191" t="s">
        <v>541</v>
      </c>
      <c r="U49" s="161">
        <f t="shared" si="65"/>
        <v>0</v>
      </c>
      <c r="W49" s="144">
        <f t="shared" si="40"/>
        <v>0</v>
      </c>
      <c r="X49" s="299">
        <f t="shared" si="41"/>
        <v>0</v>
      </c>
      <c r="Y49" s="299">
        <f t="shared" si="42"/>
        <v>0</v>
      </c>
      <c r="Z49" s="299">
        <f t="shared" si="43"/>
        <v>0</v>
      </c>
      <c r="AA49" s="299">
        <f t="shared" si="44"/>
        <v>0</v>
      </c>
      <c r="AB49" s="299">
        <f t="shared" si="45"/>
        <v>0</v>
      </c>
      <c r="AC49" s="299">
        <f t="shared" si="46"/>
        <v>0</v>
      </c>
      <c r="AD49" s="299">
        <f t="shared" si="47"/>
        <v>0</v>
      </c>
      <c r="AE49" s="299">
        <f t="shared" si="48"/>
        <v>0</v>
      </c>
      <c r="AF49" s="299">
        <f t="shared" si="49"/>
        <v>0</v>
      </c>
      <c r="AG49" s="299">
        <f t="shared" si="50"/>
        <v>0</v>
      </c>
      <c r="AH49" s="299">
        <f t="shared" si="51"/>
        <v>0</v>
      </c>
      <c r="AI49" s="299">
        <f t="shared" si="52"/>
        <v>0</v>
      </c>
      <c r="AJ49" s="71"/>
      <c r="AK49" s="154"/>
      <c r="AL49" s="154"/>
      <c r="AM49" s="148">
        <f t="shared" si="35"/>
        <v>0</v>
      </c>
      <c r="AN49" s="148">
        <f t="shared" si="53"/>
        <v>0</v>
      </c>
      <c r="AO49" s="74" t="s">
        <v>532</v>
      </c>
      <c r="AP49" s="288"/>
      <c r="AQ49" s="288"/>
      <c r="AR49" s="288"/>
      <c r="AS49" s="288"/>
      <c r="AT49" s="288"/>
      <c r="AU49" s="288"/>
      <c r="AV49" s="288"/>
      <c r="AW49" s="288"/>
      <c r="AX49" s="288"/>
      <c r="AY49" s="288"/>
      <c r="AZ49" s="225"/>
      <c r="BA49" s="288"/>
      <c r="BB49" s="288"/>
      <c r="BC49" s="288"/>
      <c r="BD49" s="190">
        <f t="shared" si="54"/>
        <v>0</v>
      </c>
      <c r="BE49" s="191" t="s">
        <v>541</v>
      </c>
      <c r="BF49" s="161">
        <f t="shared" si="18"/>
        <v>0</v>
      </c>
      <c r="BH49" s="299">
        <f t="shared" si="66"/>
        <v>0</v>
      </c>
      <c r="BI49" s="299">
        <f t="shared" si="67"/>
        <v>0</v>
      </c>
      <c r="BJ49" s="299">
        <f t="shared" si="68"/>
        <v>0</v>
      </c>
      <c r="BK49" s="299">
        <f t="shared" si="69"/>
        <v>0</v>
      </c>
      <c r="BL49" s="299">
        <f t="shared" si="70"/>
        <v>0</v>
      </c>
      <c r="BM49" s="299">
        <f t="shared" si="71"/>
        <v>0</v>
      </c>
      <c r="BN49" s="299">
        <f t="shared" si="72"/>
        <v>0</v>
      </c>
      <c r="BO49" s="299">
        <f t="shared" si="73"/>
        <v>0</v>
      </c>
      <c r="BP49" s="299">
        <f t="shared" si="74"/>
        <v>0</v>
      </c>
      <c r="BQ49" s="299">
        <f t="shared" si="75"/>
        <v>0</v>
      </c>
      <c r="BR49" s="299">
        <f t="shared" si="76"/>
        <v>0</v>
      </c>
      <c r="BS49" s="299">
        <f t="shared" si="77"/>
        <v>0</v>
      </c>
      <c r="BT49" s="299">
        <f t="shared" si="78"/>
        <v>0</v>
      </c>
      <c r="BU49" s="71"/>
    </row>
    <row r="50" spans="2:73" ht="35.1" customHeight="1" x14ac:dyDescent="0.25">
      <c r="B50" s="148">
        <f t="shared" si="14"/>
        <v>0</v>
      </c>
      <c r="C50" s="148">
        <f t="shared" si="15"/>
        <v>0</v>
      </c>
      <c r="D50" s="74" t="s">
        <v>533</v>
      </c>
      <c r="E50" s="68"/>
      <c r="F50" s="68"/>
      <c r="G50" s="68"/>
      <c r="H50" s="68"/>
      <c r="I50" s="68"/>
      <c r="J50" s="68"/>
      <c r="K50" s="68"/>
      <c r="L50" s="68"/>
      <c r="M50" s="68"/>
      <c r="N50" s="68"/>
      <c r="O50" s="225"/>
      <c r="P50" s="68"/>
      <c r="Q50" s="68"/>
      <c r="R50" s="68"/>
      <c r="S50" s="190">
        <f t="shared" si="39"/>
        <v>0</v>
      </c>
      <c r="T50" s="191" t="s">
        <v>542</v>
      </c>
      <c r="U50" s="161">
        <f t="shared" si="65"/>
        <v>0</v>
      </c>
      <c r="W50" s="144">
        <f t="shared" si="40"/>
        <v>0</v>
      </c>
      <c r="X50" s="299">
        <f t="shared" si="41"/>
        <v>0</v>
      </c>
      <c r="Y50" s="299">
        <f t="shared" si="42"/>
        <v>0</v>
      </c>
      <c r="Z50" s="299">
        <f t="shared" si="43"/>
        <v>0</v>
      </c>
      <c r="AA50" s="299">
        <f t="shared" si="44"/>
        <v>0</v>
      </c>
      <c r="AB50" s="299">
        <f t="shared" si="45"/>
        <v>0</v>
      </c>
      <c r="AC50" s="299">
        <f t="shared" si="46"/>
        <v>0</v>
      </c>
      <c r="AD50" s="299">
        <f t="shared" si="47"/>
        <v>0</v>
      </c>
      <c r="AE50" s="299">
        <f t="shared" si="48"/>
        <v>0</v>
      </c>
      <c r="AF50" s="299">
        <f t="shared" si="49"/>
        <v>0</v>
      </c>
      <c r="AG50" s="299">
        <f t="shared" si="50"/>
        <v>0</v>
      </c>
      <c r="AH50" s="299">
        <f t="shared" si="51"/>
        <v>0</v>
      </c>
      <c r="AI50" s="299">
        <f t="shared" si="52"/>
        <v>0</v>
      </c>
      <c r="AJ50" s="71"/>
      <c r="AK50" s="154"/>
      <c r="AL50" s="154"/>
      <c r="AM50" s="148">
        <f t="shared" si="35"/>
        <v>0</v>
      </c>
      <c r="AN50" s="148">
        <f t="shared" si="53"/>
        <v>0</v>
      </c>
      <c r="AO50" s="74" t="s">
        <v>533</v>
      </c>
      <c r="AP50" s="288"/>
      <c r="AQ50" s="288"/>
      <c r="AR50" s="288"/>
      <c r="AS50" s="288"/>
      <c r="AT50" s="288"/>
      <c r="AU50" s="288"/>
      <c r="AV50" s="288"/>
      <c r="AW50" s="288"/>
      <c r="AX50" s="288"/>
      <c r="AY50" s="288"/>
      <c r="AZ50" s="225"/>
      <c r="BA50" s="288"/>
      <c r="BB50" s="288"/>
      <c r="BC50" s="288"/>
      <c r="BD50" s="190">
        <f t="shared" si="54"/>
        <v>0</v>
      </c>
      <c r="BE50" s="191" t="s">
        <v>542</v>
      </c>
      <c r="BF50" s="161">
        <f t="shared" si="18"/>
        <v>0</v>
      </c>
      <c r="BH50" s="299">
        <f t="shared" si="66"/>
        <v>0</v>
      </c>
      <c r="BI50" s="299">
        <f t="shared" si="67"/>
        <v>0</v>
      </c>
      <c r="BJ50" s="299">
        <f t="shared" si="68"/>
        <v>0</v>
      </c>
      <c r="BK50" s="299">
        <f t="shared" si="69"/>
        <v>0</v>
      </c>
      <c r="BL50" s="299">
        <f t="shared" si="70"/>
        <v>0</v>
      </c>
      <c r="BM50" s="299">
        <f t="shared" si="71"/>
        <v>0</v>
      </c>
      <c r="BN50" s="299">
        <f t="shared" si="72"/>
        <v>0</v>
      </c>
      <c r="BO50" s="299">
        <f t="shared" si="73"/>
        <v>0</v>
      </c>
      <c r="BP50" s="299">
        <f t="shared" si="74"/>
        <v>0</v>
      </c>
      <c r="BQ50" s="299">
        <f t="shared" si="75"/>
        <v>0</v>
      </c>
      <c r="BR50" s="299">
        <f t="shared" si="76"/>
        <v>0</v>
      </c>
      <c r="BS50" s="299">
        <f t="shared" si="77"/>
        <v>0</v>
      </c>
      <c r="BT50" s="299">
        <f t="shared" si="78"/>
        <v>0</v>
      </c>
      <c r="BU50" s="71"/>
    </row>
    <row r="51" spans="2:73" ht="15.75" customHeight="1" x14ac:dyDescent="0.25">
      <c r="D51" s="74"/>
      <c r="E51" s="161">
        <f t="shared" ref="E51:N51" si="79">E25-W51</f>
        <v>0</v>
      </c>
      <c r="F51" s="161">
        <f t="shared" si="79"/>
        <v>0</v>
      </c>
      <c r="G51" s="161">
        <f t="shared" si="79"/>
        <v>0</v>
      </c>
      <c r="H51" s="161">
        <f t="shared" si="79"/>
        <v>0</v>
      </c>
      <c r="I51" s="161">
        <f t="shared" si="79"/>
        <v>0</v>
      </c>
      <c r="J51" s="161">
        <f t="shared" si="79"/>
        <v>0</v>
      </c>
      <c r="K51" s="161">
        <f t="shared" si="79"/>
        <v>0</v>
      </c>
      <c r="L51" s="161">
        <f t="shared" si="79"/>
        <v>0</v>
      </c>
      <c r="M51" s="161">
        <f t="shared" si="79"/>
        <v>0</v>
      </c>
      <c r="N51" s="161">
        <f t="shared" si="79"/>
        <v>0</v>
      </c>
      <c r="P51" s="161">
        <f>P25-AG51</f>
        <v>0</v>
      </c>
      <c r="Q51" s="161">
        <f>Q25-AH51</f>
        <v>0</v>
      </c>
      <c r="R51" s="161">
        <f>R25-AI51</f>
        <v>0</v>
      </c>
      <c r="S51" s="201">
        <f>SUM(E51:R51)</f>
        <v>0</v>
      </c>
      <c r="T51" s="208" t="s">
        <v>295</v>
      </c>
      <c r="U51" s="207"/>
      <c r="W51" s="356">
        <f t="shared" ref="W51:AI51" si="80">SUM(W53:W338)</f>
        <v>0</v>
      </c>
      <c r="X51" s="356">
        <f t="shared" si="80"/>
        <v>0</v>
      </c>
      <c r="Y51" s="356">
        <f t="shared" si="80"/>
        <v>0</v>
      </c>
      <c r="Z51" s="356">
        <f t="shared" si="80"/>
        <v>0</v>
      </c>
      <c r="AA51" s="356">
        <f t="shared" si="80"/>
        <v>0</v>
      </c>
      <c r="AB51" s="356">
        <f t="shared" si="80"/>
        <v>0</v>
      </c>
      <c r="AC51" s="356">
        <f t="shared" si="80"/>
        <v>0</v>
      </c>
      <c r="AD51" s="356">
        <f t="shared" si="80"/>
        <v>0</v>
      </c>
      <c r="AE51" s="356">
        <f t="shared" si="80"/>
        <v>0</v>
      </c>
      <c r="AF51" s="356">
        <f t="shared" si="80"/>
        <v>0</v>
      </c>
      <c r="AG51" s="356">
        <f t="shared" si="80"/>
        <v>0</v>
      </c>
      <c r="AH51" s="356">
        <f t="shared" si="80"/>
        <v>0</v>
      </c>
      <c r="AI51" s="356">
        <f t="shared" si="80"/>
        <v>0</v>
      </c>
      <c r="AJ51" s="356"/>
      <c r="AK51" s="154"/>
      <c r="AL51" s="154"/>
      <c r="AO51" s="74"/>
      <c r="AP51" s="161">
        <f t="shared" ref="AP51:AY51" si="81">AP25-BH51</f>
        <v>0</v>
      </c>
      <c r="AQ51" s="161">
        <f t="shared" si="81"/>
        <v>0</v>
      </c>
      <c r="AR51" s="161">
        <f t="shared" si="81"/>
        <v>0</v>
      </c>
      <c r="AS51" s="161">
        <f t="shared" si="81"/>
        <v>0</v>
      </c>
      <c r="AT51" s="161">
        <f t="shared" si="81"/>
        <v>0</v>
      </c>
      <c r="AU51" s="161">
        <f t="shared" si="81"/>
        <v>0</v>
      </c>
      <c r="AV51" s="161">
        <f t="shared" si="81"/>
        <v>0</v>
      </c>
      <c r="AW51" s="161">
        <f t="shared" si="81"/>
        <v>0</v>
      </c>
      <c r="AX51" s="161">
        <f t="shared" si="81"/>
        <v>0</v>
      </c>
      <c r="AY51" s="161">
        <f t="shared" si="81"/>
        <v>0</v>
      </c>
      <c r="BA51" s="161">
        <f>BA25-BR51</f>
        <v>0</v>
      </c>
      <c r="BB51" s="161">
        <f>BB25-BS51</f>
        <v>0</v>
      </c>
      <c r="BC51" s="161">
        <f>BC25-BT51</f>
        <v>0</v>
      </c>
      <c r="BD51" s="201">
        <f>SUM(AP51:BC51)</f>
        <v>0</v>
      </c>
      <c r="BE51" s="208" t="s">
        <v>295</v>
      </c>
      <c r="BF51" s="207"/>
      <c r="BH51" s="356">
        <f t="shared" ref="BH51:BT51" si="82">SUM(BH53:BH338)</f>
        <v>0</v>
      </c>
      <c r="BI51" s="356">
        <f t="shared" si="82"/>
        <v>0</v>
      </c>
      <c r="BJ51" s="356">
        <f t="shared" si="82"/>
        <v>0</v>
      </c>
      <c r="BK51" s="356">
        <f t="shared" si="82"/>
        <v>0</v>
      </c>
      <c r="BL51" s="356">
        <f t="shared" si="82"/>
        <v>0</v>
      </c>
      <c r="BM51" s="356">
        <f t="shared" si="82"/>
        <v>0</v>
      </c>
      <c r="BN51" s="356">
        <f t="shared" si="82"/>
        <v>0</v>
      </c>
      <c r="BO51" s="356">
        <f t="shared" si="82"/>
        <v>0</v>
      </c>
      <c r="BP51" s="356">
        <f t="shared" si="82"/>
        <v>0</v>
      </c>
      <c r="BQ51" s="356">
        <f t="shared" si="82"/>
        <v>0</v>
      </c>
      <c r="BR51" s="356">
        <f t="shared" si="82"/>
        <v>0</v>
      </c>
      <c r="BS51" s="356">
        <f t="shared" si="82"/>
        <v>0</v>
      </c>
      <c r="BT51" s="356">
        <f t="shared" si="82"/>
        <v>0</v>
      </c>
      <c r="BU51" s="356"/>
    </row>
    <row r="52" spans="2:73" x14ac:dyDescent="0.25">
      <c r="D52" s="74"/>
      <c r="E52" s="213"/>
      <c r="F52" s="213"/>
      <c r="G52" s="213"/>
      <c r="H52" s="213"/>
      <c r="I52" s="213"/>
      <c r="J52" s="213"/>
      <c r="K52" s="213"/>
      <c r="L52" s="213"/>
      <c r="M52" s="213"/>
      <c r="N52" s="213"/>
      <c r="P52" s="213"/>
      <c r="Q52" s="213"/>
      <c r="R52" s="213"/>
      <c r="S52" s="213"/>
      <c r="T52" s="213"/>
      <c r="U52" s="186"/>
      <c r="AK52" s="154"/>
      <c r="AL52" s="154"/>
      <c r="AO52" s="74"/>
      <c r="AP52" s="367"/>
      <c r="AQ52" s="367"/>
      <c r="AR52" s="367"/>
      <c r="AS52" s="367"/>
      <c r="AT52" s="367"/>
      <c r="AU52" s="367"/>
      <c r="AV52" s="367"/>
      <c r="AW52" s="367"/>
      <c r="AX52" s="367"/>
      <c r="AY52" s="367"/>
      <c r="BA52" s="367"/>
      <c r="BB52" s="367"/>
      <c r="BC52" s="367"/>
      <c r="BD52" s="367"/>
      <c r="BE52" s="367"/>
      <c r="BF52" s="186"/>
    </row>
    <row r="53" spans="2:73" ht="15.75" customHeight="1" x14ac:dyDescent="0.25">
      <c r="D53" s="74"/>
      <c r="E53" s="196" t="s">
        <v>292</v>
      </c>
      <c r="F53" s="213"/>
      <c r="G53" s="213"/>
      <c r="H53" s="691"/>
      <c r="I53" s="691"/>
      <c r="J53" s="691"/>
      <c r="K53" s="691"/>
      <c r="L53" s="213"/>
      <c r="M53" s="213"/>
      <c r="N53" s="213"/>
      <c r="P53" s="213" t="s">
        <v>293</v>
      </c>
      <c r="Q53" s="213"/>
      <c r="R53" s="213"/>
      <c r="S53" s="213"/>
      <c r="T53" s="226"/>
      <c r="U53" s="186"/>
      <c r="W53" s="69">
        <f t="shared" ref="W53:AI53" si="83">IF($H55="",0,IF($H53=W$24,1,0))</f>
        <v>0</v>
      </c>
      <c r="X53" s="69">
        <f t="shared" si="83"/>
        <v>0</v>
      </c>
      <c r="Y53" s="69">
        <f t="shared" si="83"/>
        <v>0</v>
      </c>
      <c r="Z53" s="69">
        <f t="shared" si="83"/>
        <v>0</v>
      </c>
      <c r="AA53" s="69">
        <f t="shared" si="83"/>
        <v>0</v>
      </c>
      <c r="AB53" s="69">
        <f t="shared" si="83"/>
        <v>0</v>
      </c>
      <c r="AC53" s="69">
        <f t="shared" si="83"/>
        <v>0</v>
      </c>
      <c r="AD53" s="69">
        <f t="shared" si="83"/>
        <v>0</v>
      </c>
      <c r="AE53" s="69">
        <f t="shared" si="83"/>
        <v>0</v>
      </c>
      <c r="AF53" s="69">
        <f t="shared" si="83"/>
        <v>0</v>
      </c>
      <c r="AG53" s="69">
        <f t="shared" si="83"/>
        <v>0</v>
      </c>
      <c r="AH53" s="69">
        <f t="shared" si="83"/>
        <v>0</v>
      </c>
      <c r="AI53" s="69">
        <f t="shared" si="83"/>
        <v>0</v>
      </c>
      <c r="AK53" s="154"/>
      <c r="AL53" s="154"/>
      <c r="AO53" s="74"/>
      <c r="AP53" s="196" t="s">
        <v>292</v>
      </c>
      <c r="AQ53" s="367"/>
      <c r="AR53" s="367"/>
      <c r="AS53" s="708"/>
      <c r="AT53" s="708"/>
      <c r="AU53" s="708"/>
      <c r="AV53" s="708"/>
      <c r="AW53" s="367"/>
      <c r="AX53" s="367"/>
      <c r="AY53" s="367"/>
      <c r="BA53" s="367" t="s">
        <v>293</v>
      </c>
      <c r="BB53" s="367"/>
      <c r="BC53" s="367"/>
      <c r="BD53" s="367"/>
      <c r="BE53" s="304"/>
      <c r="BF53" s="186"/>
      <c r="BH53" s="355">
        <f t="shared" ref="BH53:BT53" si="84">IF($H55="",0,IF($H53=BH$24,1,0))</f>
        <v>0</v>
      </c>
      <c r="BI53" s="355">
        <f t="shared" si="84"/>
        <v>0</v>
      </c>
      <c r="BJ53" s="355">
        <f t="shared" si="84"/>
        <v>0</v>
      </c>
      <c r="BK53" s="355">
        <f t="shared" si="84"/>
        <v>0</v>
      </c>
      <c r="BL53" s="355">
        <f t="shared" si="84"/>
        <v>0</v>
      </c>
      <c r="BM53" s="355">
        <f t="shared" si="84"/>
        <v>0</v>
      </c>
      <c r="BN53" s="355">
        <f t="shared" si="84"/>
        <v>0</v>
      </c>
      <c r="BO53" s="355">
        <f t="shared" si="84"/>
        <v>0</v>
      </c>
      <c r="BP53" s="355">
        <f t="shared" si="84"/>
        <v>0</v>
      </c>
      <c r="BQ53" s="355">
        <f t="shared" si="84"/>
        <v>0</v>
      </c>
      <c r="BR53" s="355">
        <f t="shared" si="84"/>
        <v>0</v>
      </c>
      <c r="BS53" s="355">
        <f t="shared" si="84"/>
        <v>0</v>
      </c>
      <c r="BT53" s="355">
        <f t="shared" si="84"/>
        <v>0</v>
      </c>
    </row>
    <row r="54" spans="2:73" x14ac:dyDescent="0.25">
      <c r="D54" s="74"/>
      <c r="W54" s="712">
        <f>T53</f>
        <v>0</v>
      </c>
      <c r="X54" s="712"/>
      <c r="Y54" s="712"/>
      <c r="Z54" s="712"/>
      <c r="AA54" s="712"/>
      <c r="AB54" s="712"/>
      <c r="AC54" s="712"/>
      <c r="AD54" s="712"/>
      <c r="AE54" s="712"/>
      <c r="AF54" s="712"/>
      <c r="AG54" s="712"/>
      <c r="AH54" s="712"/>
      <c r="AI54" s="712"/>
      <c r="AK54" s="154"/>
      <c r="AL54" s="154"/>
      <c r="AO54" s="74"/>
      <c r="BH54" s="712">
        <f>BE53</f>
        <v>0</v>
      </c>
      <c r="BI54" s="712"/>
      <c r="BJ54" s="712"/>
      <c r="BK54" s="712"/>
      <c r="BL54" s="712"/>
      <c r="BM54" s="712"/>
      <c r="BN54" s="712"/>
      <c r="BO54" s="712"/>
      <c r="BP54" s="712"/>
      <c r="BQ54" s="712"/>
      <c r="BR54" s="712"/>
      <c r="BS54" s="712"/>
      <c r="BT54" s="712"/>
    </row>
    <row r="55" spans="2:73" ht="134.25" customHeight="1" x14ac:dyDescent="0.25">
      <c r="D55" s="74"/>
      <c r="E55" s="198" t="s">
        <v>298</v>
      </c>
      <c r="F55" s="213"/>
      <c r="G55" s="213"/>
      <c r="H55" s="694"/>
      <c r="I55" s="695"/>
      <c r="J55" s="695"/>
      <c r="K55" s="695"/>
      <c r="L55" s="695"/>
      <c r="M55" s="695"/>
      <c r="N55" s="695"/>
      <c r="O55" s="695"/>
      <c r="P55" s="695"/>
      <c r="Q55" s="695"/>
      <c r="R55" s="695"/>
      <c r="S55" s="695"/>
      <c r="T55" s="695"/>
      <c r="U55" s="696"/>
      <c r="AK55" s="154"/>
      <c r="AL55" s="154"/>
      <c r="AO55" s="74"/>
      <c r="AP55" s="198" t="s">
        <v>298</v>
      </c>
      <c r="AQ55" s="367"/>
      <c r="AR55" s="367"/>
      <c r="AS55" s="709"/>
      <c r="AT55" s="710"/>
      <c r="AU55" s="710"/>
      <c r="AV55" s="710"/>
      <c r="AW55" s="710"/>
      <c r="AX55" s="710"/>
      <c r="AY55" s="710"/>
      <c r="AZ55" s="710"/>
      <c r="BA55" s="710"/>
      <c r="BB55" s="710"/>
      <c r="BC55" s="710"/>
      <c r="BD55" s="710"/>
      <c r="BE55" s="710"/>
      <c r="BF55" s="711"/>
    </row>
    <row r="56" spans="2:73" x14ac:dyDescent="0.25">
      <c r="D56" s="74"/>
      <c r="E56" s="213"/>
      <c r="F56" s="213"/>
      <c r="G56" s="213"/>
      <c r="H56" s="223" t="s">
        <v>299</v>
      </c>
      <c r="I56" s="213"/>
      <c r="J56" s="213"/>
      <c r="K56" s="213"/>
      <c r="L56" s="213"/>
      <c r="M56" s="689">
        <f>1000-LEN(H55)</f>
        <v>1000</v>
      </c>
      <c r="N56" s="689"/>
      <c r="P56" s="213"/>
      <c r="Q56" s="213"/>
      <c r="R56" s="213"/>
      <c r="S56" s="213"/>
      <c r="T56" s="213"/>
      <c r="U56" s="186"/>
      <c r="AK56" s="154"/>
      <c r="AL56" s="154"/>
      <c r="AO56" s="74"/>
      <c r="AP56" s="367"/>
      <c r="AQ56" s="367"/>
      <c r="AR56" s="367"/>
      <c r="AS56" s="223" t="s">
        <v>299</v>
      </c>
      <c r="AT56" s="367"/>
      <c r="AU56" s="367"/>
      <c r="AV56" s="367"/>
      <c r="AW56" s="367"/>
      <c r="AX56" s="689">
        <f>1000-LEN(AS55)</f>
        <v>1000</v>
      </c>
      <c r="AY56" s="689"/>
      <c r="BA56" s="367"/>
      <c r="BB56" s="367"/>
      <c r="BC56" s="367"/>
      <c r="BD56" s="367"/>
      <c r="BE56" s="367"/>
      <c r="BF56" s="186"/>
    </row>
    <row r="57" spans="2:73" x14ac:dyDescent="0.25">
      <c r="D57" s="74"/>
      <c r="E57" s="213"/>
      <c r="F57" s="213"/>
      <c r="G57" s="213"/>
      <c r="H57" s="213"/>
      <c r="I57" s="213"/>
      <c r="J57" s="213"/>
      <c r="K57" s="213"/>
      <c r="L57" s="213"/>
      <c r="M57" s="213"/>
      <c r="N57" s="213"/>
      <c r="P57" s="213"/>
      <c r="Q57" s="213"/>
      <c r="R57" s="213"/>
      <c r="S57" s="213"/>
      <c r="T57" s="213"/>
      <c r="U57" s="186"/>
      <c r="AK57" s="154"/>
      <c r="AL57" s="154"/>
      <c r="AO57" s="74"/>
      <c r="AP57" s="367"/>
      <c r="AQ57" s="367"/>
      <c r="AR57" s="367"/>
      <c r="AS57" s="367"/>
      <c r="AT57" s="367"/>
      <c r="AU57" s="367"/>
      <c r="AV57" s="367"/>
      <c r="AW57" s="367"/>
      <c r="AX57" s="367"/>
      <c r="AY57" s="367"/>
      <c r="BA57" s="367"/>
      <c r="BB57" s="367"/>
      <c r="BC57" s="367"/>
      <c r="BD57" s="367"/>
      <c r="BE57" s="367"/>
      <c r="BF57" s="186"/>
    </row>
    <row r="58" spans="2:73" ht="15.75" customHeight="1" x14ac:dyDescent="0.25">
      <c r="D58" s="74"/>
      <c r="E58" s="196" t="s">
        <v>292</v>
      </c>
      <c r="F58" s="213"/>
      <c r="G58" s="213"/>
      <c r="H58" s="690"/>
      <c r="I58" s="690"/>
      <c r="J58" s="690"/>
      <c r="K58" s="690"/>
      <c r="L58" s="213"/>
      <c r="M58" s="213"/>
      <c r="N58" s="213"/>
      <c r="P58" s="213" t="s">
        <v>293</v>
      </c>
      <c r="Q58" s="213"/>
      <c r="R58" s="213"/>
      <c r="S58" s="213"/>
      <c r="T58" s="227"/>
      <c r="U58" s="186"/>
      <c r="W58" s="355">
        <f t="shared" ref="W58:AI58" si="85">IF($H60="",0,IF($H58=W$24,1,0))</f>
        <v>0</v>
      </c>
      <c r="X58" s="355">
        <f t="shared" si="85"/>
        <v>0</v>
      </c>
      <c r="Y58" s="355">
        <f t="shared" si="85"/>
        <v>0</v>
      </c>
      <c r="Z58" s="355">
        <f t="shared" si="85"/>
        <v>0</v>
      </c>
      <c r="AA58" s="355">
        <f t="shared" si="85"/>
        <v>0</v>
      </c>
      <c r="AB58" s="355">
        <f t="shared" si="85"/>
        <v>0</v>
      </c>
      <c r="AC58" s="355">
        <f t="shared" si="85"/>
        <v>0</v>
      </c>
      <c r="AD58" s="355">
        <f t="shared" si="85"/>
        <v>0</v>
      </c>
      <c r="AE58" s="355">
        <f t="shared" si="85"/>
        <v>0</v>
      </c>
      <c r="AF58" s="355">
        <f t="shared" si="85"/>
        <v>0</v>
      </c>
      <c r="AG58" s="355">
        <f t="shared" si="85"/>
        <v>0</v>
      </c>
      <c r="AH58" s="355">
        <f t="shared" si="85"/>
        <v>0</v>
      </c>
      <c r="AI58" s="355">
        <f t="shared" si="85"/>
        <v>0</v>
      </c>
      <c r="AK58" s="154"/>
      <c r="AL58" s="154"/>
      <c r="AO58" s="74"/>
      <c r="AP58" s="196" t="s">
        <v>292</v>
      </c>
      <c r="AQ58" s="367"/>
      <c r="AR58" s="367"/>
      <c r="AS58" s="559"/>
      <c r="AT58" s="559"/>
      <c r="AU58" s="559"/>
      <c r="AV58" s="559"/>
      <c r="AW58" s="367"/>
      <c r="AX58" s="367"/>
      <c r="AY58" s="367"/>
      <c r="BA58" s="367" t="s">
        <v>293</v>
      </c>
      <c r="BB58" s="367"/>
      <c r="BC58" s="367"/>
      <c r="BD58" s="367"/>
      <c r="BE58" s="305"/>
      <c r="BF58" s="186"/>
      <c r="BH58" s="355">
        <f t="shared" ref="BH58:BT58" si="86">IF($H60="",0,IF($H58=BH$24,1,0))</f>
        <v>0</v>
      </c>
      <c r="BI58" s="355">
        <f t="shared" si="86"/>
        <v>0</v>
      </c>
      <c r="BJ58" s="355">
        <f t="shared" si="86"/>
        <v>0</v>
      </c>
      <c r="BK58" s="355">
        <f t="shared" si="86"/>
        <v>0</v>
      </c>
      <c r="BL58" s="355">
        <f t="shared" si="86"/>
        <v>0</v>
      </c>
      <c r="BM58" s="355">
        <f t="shared" si="86"/>
        <v>0</v>
      </c>
      <c r="BN58" s="355">
        <f t="shared" si="86"/>
        <v>0</v>
      </c>
      <c r="BO58" s="355">
        <f t="shared" si="86"/>
        <v>0</v>
      </c>
      <c r="BP58" s="355">
        <f t="shared" si="86"/>
        <v>0</v>
      </c>
      <c r="BQ58" s="355">
        <f t="shared" si="86"/>
        <v>0</v>
      </c>
      <c r="BR58" s="355">
        <f t="shared" si="86"/>
        <v>0</v>
      </c>
      <c r="BS58" s="355">
        <f t="shared" si="86"/>
        <v>0</v>
      </c>
      <c r="BT58" s="355">
        <f t="shared" si="86"/>
        <v>0</v>
      </c>
    </row>
    <row r="59" spans="2:73" x14ac:dyDescent="0.25">
      <c r="D59" s="74"/>
      <c r="W59" s="712">
        <f t="shared" ref="W59" si="87">T58</f>
        <v>0</v>
      </c>
      <c r="X59" s="712"/>
      <c r="Y59" s="712"/>
      <c r="Z59" s="712"/>
      <c r="AA59" s="712"/>
      <c r="AB59" s="712"/>
      <c r="AC59" s="712"/>
      <c r="AD59" s="712"/>
      <c r="AE59" s="712"/>
      <c r="AF59" s="712"/>
      <c r="AG59" s="712"/>
      <c r="AH59" s="712"/>
      <c r="AI59" s="712"/>
      <c r="AK59" s="154"/>
      <c r="AL59" s="154"/>
      <c r="AO59" s="74"/>
      <c r="BH59" s="712">
        <f t="shared" ref="BH59" si="88">BE58</f>
        <v>0</v>
      </c>
      <c r="BI59" s="712"/>
      <c r="BJ59" s="712"/>
      <c r="BK59" s="712"/>
      <c r="BL59" s="712"/>
      <c r="BM59" s="712"/>
      <c r="BN59" s="712"/>
      <c r="BO59" s="712"/>
      <c r="BP59" s="712"/>
      <c r="BQ59" s="712"/>
      <c r="BR59" s="712"/>
      <c r="BS59" s="712"/>
      <c r="BT59" s="712"/>
    </row>
    <row r="60" spans="2:73" ht="134.25" customHeight="1" x14ac:dyDescent="0.25">
      <c r="D60" s="74"/>
      <c r="E60" s="198" t="s">
        <v>298</v>
      </c>
      <c r="F60" s="213"/>
      <c r="G60" s="213"/>
      <c r="H60" s="686"/>
      <c r="I60" s="687"/>
      <c r="J60" s="687"/>
      <c r="K60" s="687"/>
      <c r="L60" s="687"/>
      <c r="M60" s="687"/>
      <c r="N60" s="687"/>
      <c r="O60" s="687"/>
      <c r="P60" s="687"/>
      <c r="Q60" s="687"/>
      <c r="R60" s="687"/>
      <c r="S60" s="687"/>
      <c r="T60" s="687"/>
      <c r="U60" s="688"/>
      <c r="W60" s="355"/>
      <c r="X60" s="355"/>
      <c r="Y60" s="355"/>
      <c r="Z60" s="355"/>
      <c r="AA60" s="355"/>
      <c r="AB60" s="355"/>
      <c r="AC60" s="355"/>
      <c r="AD60" s="355"/>
      <c r="AE60" s="355"/>
      <c r="AF60" s="355"/>
      <c r="AG60" s="355"/>
      <c r="AH60" s="355"/>
      <c r="AI60" s="355"/>
      <c r="AK60" s="154"/>
      <c r="AL60" s="154"/>
      <c r="AO60" s="74"/>
      <c r="AP60" s="198" t="s">
        <v>298</v>
      </c>
      <c r="AQ60" s="367"/>
      <c r="AR60" s="367"/>
      <c r="AS60" s="705"/>
      <c r="AT60" s="706"/>
      <c r="AU60" s="706"/>
      <c r="AV60" s="706"/>
      <c r="AW60" s="706"/>
      <c r="AX60" s="706"/>
      <c r="AY60" s="706"/>
      <c r="AZ60" s="706"/>
      <c r="BA60" s="706"/>
      <c r="BB60" s="706"/>
      <c r="BC60" s="706"/>
      <c r="BD60" s="706"/>
      <c r="BE60" s="706"/>
      <c r="BF60" s="707"/>
    </row>
    <row r="61" spans="2:73" x14ac:dyDescent="0.25">
      <c r="D61" s="74"/>
      <c r="E61" s="213"/>
      <c r="F61" s="213"/>
      <c r="G61" s="213"/>
      <c r="H61" s="223" t="s">
        <v>299</v>
      </c>
      <c r="I61" s="213"/>
      <c r="J61" s="213"/>
      <c r="K61" s="213"/>
      <c r="L61" s="213"/>
      <c r="M61" s="689">
        <f>1000-LEN(H60)</f>
        <v>1000</v>
      </c>
      <c r="N61" s="689"/>
      <c r="P61" s="213"/>
      <c r="Q61" s="213"/>
      <c r="R61" s="213"/>
      <c r="S61" s="213"/>
      <c r="T61" s="213"/>
      <c r="U61" s="186"/>
      <c r="W61" s="355"/>
      <c r="X61" s="355"/>
      <c r="Y61" s="355"/>
      <c r="Z61" s="355"/>
      <c r="AA61" s="355"/>
      <c r="AB61" s="355"/>
      <c r="AC61" s="355"/>
      <c r="AD61" s="355"/>
      <c r="AE61" s="355"/>
      <c r="AF61" s="355"/>
      <c r="AG61" s="355"/>
      <c r="AH61" s="355"/>
      <c r="AI61" s="355"/>
      <c r="AK61" s="154"/>
      <c r="AL61" s="154"/>
      <c r="AO61" s="74"/>
      <c r="AP61" s="367"/>
      <c r="AQ61" s="367"/>
      <c r="AR61" s="367"/>
      <c r="AS61" s="223" t="s">
        <v>299</v>
      </c>
      <c r="AT61" s="367"/>
      <c r="AU61" s="367"/>
      <c r="AV61" s="367"/>
      <c r="AW61" s="367"/>
      <c r="AX61" s="689">
        <f>1000-LEN(AS60)</f>
        <v>1000</v>
      </c>
      <c r="AY61" s="689"/>
      <c r="BA61" s="367"/>
      <c r="BB61" s="367"/>
      <c r="BC61" s="367"/>
      <c r="BD61" s="367"/>
      <c r="BE61" s="367"/>
      <c r="BF61" s="186"/>
    </row>
    <row r="62" spans="2:73" x14ac:dyDescent="0.25">
      <c r="D62" s="74"/>
      <c r="E62" s="213"/>
      <c r="F62" s="213"/>
      <c r="G62" s="213"/>
      <c r="H62" s="213"/>
      <c r="I62" s="213"/>
      <c r="J62" s="213"/>
      <c r="K62" s="213"/>
      <c r="L62" s="213"/>
      <c r="M62" s="213"/>
      <c r="N62" s="213"/>
      <c r="P62" s="213"/>
      <c r="Q62" s="213"/>
      <c r="R62" s="213"/>
      <c r="S62" s="213"/>
      <c r="T62" s="213"/>
      <c r="U62" s="186"/>
      <c r="W62" s="355"/>
      <c r="X62" s="355"/>
      <c r="Y62" s="355"/>
      <c r="Z62" s="355"/>
      <c r="AA62" s="355"/>
      <c r="AB62" s="355"/>
      <c r="AC62" s="355"/>
      <c r="AD62" s="355"/>
      <c r="AE62" s="355"/>
      <c r="AF62" s="355"/>
      <c r="AG62" s="355"/>
      <c r="AH62" s="355"/>
      <c r="AI62" s="355"/>
      <c r="AK62" s="154"/>
      <c r="AL62" s="154"/>
      <c r="AO62" s="74"/>
      <c r="AP62" s="367"/>
      <c r="AQ62" s="367"/>
      <c r="AR62" s="367"/>
      <c r="AS62" s="367"/>
      <c r="AT62" s="367"/>
      <c r="AU62" s="367"/>
      <c r="AV62" s="367"/>
      <c r="AW62" s="367"/>
      <c r="AX62" s="367"/>
      <c r="AY62" s="367"/>
      <c r="BA62" s="367"/>
      <c r="BB62" s="367"/>
      <c r="BC62" s="367"/>
      <c r="BD62" s="367"/>
      <c r="BE62" s="367"/>
      <c r="BF62" s="186"/>
    </row>
    <row r="63" spans="2:73" ht="15.75" customHeight="1" x14ac:dyDescent="0.25">
      <c r="D63" s="74"/>
      <c r="E63" s="196" t="s">
        <v>292</v>
      </c>
      <c r="F63" s="213"/>
      <c r="G63" s="213"/>
      <c r="H63" s="690"/>
      <c r="I63" s="690"/>
      <c r="J63" s="690"/>
      <c r="K63" s="690"/>
      <c r="L63" s="213"/>
      <c r="M63" s="213"/>
      <c r="N63" s="213"/>
      <c r="P63" s="213" t="s">
        <v>293</v>
      </c>
      <c r="Q63" s="213"/>
      <c r="R63" s="213"/>
      <c r="S63" s="213"/>
      <c r="T63" s="227"/>
      <c r="U63" s="186"/>
      <c r="W63" s="355">
        <f t="shared" ref="W63:AI63" si="89">IF($H65="",0,IF($H63=W$24,1,0))</f>
        <v>0</v>
      </c>
      <c r="X63" s="355">
        <f t="shared" si="89"/>
        <v>0</v>
      </c>
      <c r="Y63" s="355">
        <f t="shared" si="89"/>
        <v>0</v>
      </c>
      <c r="Z63" s="355">
        <f t="shared" si="89"/>
        <v>0</v>
      </c>
      <c r="AA63" s="355">
        <f t="shared" si="89"/>
        <v>0</v>
      </c>
      <c r="AB63" s="355">
        <f t="shared" si="89"/>
        <v>0</v>
      </c>
      <c r="AC63" s="355">
        <f t="shared" si="89"/>
        <v>0</v>
      </c>
      <c r="AD63" s="355">
        <f t="shared" si="89"/>
        <v>0</v>
      </c>
      <c r="AE63" s="355">
        <f t="shared" si="89"/>
        <v>0</v>
      </c>
      <c r="AF63" s="355">
        <f t="shared" si="89"/>
        <v>0</v>
      </c>
      <c r="AG63" s="355">
        <f t="shared" si="89"/>
        <v>0</v>
      </c>
      <c r="AH63" s="355">
        <f t="shared" si="89"/>
        <v>0</v>
      </c>
      <c r="AI63" s="355">
        <f t="shared" si="89"/>
        <v>0</v>
      </c>
      <c r="AK63" s="154"/>
      <c r="AL63" s="154"/>
      <c r="AO63" s="74"/>
      <c r="AP63" s="196" t="s">
        <v>292</v>
      </c>
      <c r="AQ63" s="367"/>
      <c r="AR63" s="367"/>
      <c r="AS63" s="559"/>
      <c r="AT63" s="559"/>
      <c r="AU63" s="559"/>
      <c r="AV63" s="559"/>
      <c r="AW63" s="367"/>
      <c r="AX63" s="367"/>
      <c r="AY63" s="367"/>
      <c r="BA63" s="367" t="s">
        <v>293</v>
      </c>
      <c r="BB63" s="367"/>
      <c r="BC63" s="367"/>
      <c r="BD63" s="367"/>
      <c r="BE63" s="305"/>
      <c r="BF63" s="186"/>
      <c r="BH63" s="355">
        <f t="shared" ref="BH63:BT63" si="90">IF($H65="",0,IF($H63=BH$24,1,0))</f>
        <v>0</v>
      </c>
      <c r="BI63" s="355">
        <f t="shared" si="90"/>
        <v>0</v>
      </c>
      <c r="BJ63" s="355">
        <f t="shared" si="90"/>
        <v>0</v>
      </c>
      <c r="BK63" s="355">
        <f t="shared" si="90"/>
        <v>0</v>
      </c>
      <c r="BL63" s="355">
        <f t="shared" si="90"/>
        <v>0</v>
      </c>
      <c r="BM63" s="355">
        <f t="shared" si="90"/>
        <v>0</v>
      </c>
      <c r="BN63" s="355">
        <f t="shared" si="90"/>
        <v>0</v>
      </c>
      <c r="BO63" s="355">
        <f t="shared" si="90"/>
        <v>0</v>
      </c>
      <c r="BP63" s="355">
        <f t="shared" si="90"/>
        <v>0</v>
      </c>
      <c r="BQ63" s="355">
        <f t="shared" si="90"/>
        <v>0</v>
      </c>
      <c r="BR63" s="355">
        <f t="shared" si="90"/>
        <v>0</v>
      </c>
      <c r="BS63" s="355">
        <f t="shared" si="90"/>
        <v>0</v>
      </c>
      <c r="BT63" s="355">
        <f t="shared" si="90"/>
        <v>0</v>
      </c>
    </row>
    <row r="64" spans="2:73" x14ac:dyDescent="0.25">
      <c r="D64" s="74"/>
      <c r="W64" s="712">
        <f t="shared" ref="W64" si="91">T63</f>
        <v>0</v>
      </c>
      <c r="X64" s="712"/>
      <c r="Y64" s="712"/>
      <c r="Z64" s="712"/>
      <c r="AA64" s="712"/>
      <c r="AB64" s="712"/>
      <c r="AC64" s="712"/>
      <c r="AD64" s="712"/>
      <c r="AE64" s="712"/>
      <c r="AF64" s="712"/>
      <c r="AG64" s="712"/>
      <c r="AH64" s="712"/>
      <c r="AI64" s="712"/>
      <c r="AK64" s="154"/>
      <c r="AL64" s="154"/>
      <c r="AO64" s="74"/>
      <c r="BH64" s="712">
        <f t="shared" ref="BH64" si="92">BE63</f>
        <v>0</v>
      </c>
      <c r="BI64" s="712"/>
      <c r="BJ64" s="712"/>
      <c r="BK64" s="712"/>
      <c r="BL64" s="712"/>
      <c r="BM64" s="712"/>
      <c r="BN64" s="712"/>
      <c r="BO64" s="712"/>
      <c r="BP64" s="712"/>
      <c r="BQ64" s="712"/>
      <c r="BR64" s="712"/>
      <c r="BS64" s="712"/>
      <c r="BT64" s="712"/>
    </row>
    <row r="65" spans="4:72" ht="134.25" customHeight="1" x14ac:dyDescent="0.25">
      <c r="D65" s="74"/>
      <c r="E65" s="198" t="s">
        <v>298</v>
      </c>
      <c r="F65" s="213"/>
      <c r="G65" s="213"/>
      <c r="H65" s="686"/>
      <c r="I65" s="687"/>
      <c r="J65" s="687"/>
      <c r="K65" s="687"/>
      <c r="L65" s="687"/>
      <c r="M65" s="687"/>
      <c r="N65" s="687"/>
      <c r="O65" s="687"/>
      <c r="P65" s="687"/>
      <c r="Q65" s="687"/>
      <c r="R65" s="687"/>
      <c r="S65" s="687"/>
      <c r="T65" s="687"/>
      <c r="U65" s="688"/>
      <c r="W65" s="355"/>
      <c r="X65" s="355"/>
      <c r="Y65" s="355"/>
      <c r="Z65" s="355"/>
      <c r="AA65" s="355"/>
      <c r="AB65" s="355"/>
      <c r="AC65" s="355"/>
      <c r="AD65" s="355"/>
      <c r="AE65" s="355"/>
      <c r="AF65" s="355"/>
      <c r="AG65" s="355"/>
      <c r="AH65" s="355"/>
      <c r="AI65" s="355"/>
      <c r="AK65" s="154"/>
      <c r="AL65" s="154"/>
      <c r="AO65" s="74"/>
      <c r="AP65" s="198" t="s">
        <v>298</v>
      </c>
      <c r="AQ65" s="367"/>
      <c r="AR65" s="367"/>
      <c r="AS65" s="705"/>
      <c r="AT65" s="706"/>
      <c r="AU65" s="706"/>
      <c r="AV65" s="706"/>
      <c r="AW65" s="706"/>
      <c r="AX65" s="706"/>
      <c r="AY65" s="706"/>
      <c r="AZ65" s="706"/>
      <c r="BA65" s="706"/>
      <c r="BB65" s="706"/>
      <c r="BC65" s="706"/>
      <c r="BD65" s="706"/>
      <c r="BE65" s="706"/>
      <c r="BF65" s="707"/>
    </row>
    <row r="66" spans="4:72" x14ac:dyDescent="0.25">
      <c r="D66" s="74"/>
      <c r="E66" s="213"/>
      <c r="F66" s="213"/>
      <c r="G66" s="213"/>
      <c r="H66" s="223" t="s">
        <v>299</v>
      </c>
      <c r="I66" s="213"/>
      <c r="J66" s="213"/>
      <c r="K66" s="213"/>
      <c r="L66" s="213"/>
      <c r="M66" s="689">
        <f>1000-LEN(H65)</f>
        <v>1000</v>
      </c>
      <c r="N66" s="689"/>
      <c r="P66" s="213"/>
      <c r="Q66" s="213"/>
      <c r="R66" s="213"/>
      <c r="S66" s="213"/>
      <c r="T66" s="213"/>
      <c r="U66" s="186"/>
      <c r="W66" s="355"/>
      <c r="X66" s="355"/>
      <c r="Y66" s="355"/>
      <c r="Z66" s="355"/>
      <c r="AA66" s="355"/>
      <c r="AB66" s="355"/>
      <c r="AC66" s="355"/>
      <c r="AD66" s="355"/>
      <c r="AE66" s="355"/>
      <c r="AF66" s="355"/>
      <c r="AG66" s="355"/>
      <c r="AH66" s="355"/>
      <c r="AI66" s="355"/>
      <c r="AK66" s="154"/>
      <c r="AL66" s="154"/>
      <c r="AM66" s="154"/>
      <c r="AN66" s="154"/>
      <c r="AO66" s="74"/>
      <c r="AP66" s="367"/>
      <c r="AQ66" s="367"/>
      <c r="AR66" s="367"/>
      <c r="AS66" s="223" t="s">
        <v>299</v>
      </c>
      <c r="AT66" s="367"/>
      <c r="AU66" s="367"/>
      <c r="AV66" s="367"/>
      <c r="AW66" s="367"/>
      <c r="AX66" s="689">
        <f>1000-LEN(AS65)</f>
        <v>1000</v>
      </c>
      <c r="AY66" s="689"/>
      <c r="BA66" s="367"/>
      <c r="BB66" s="367"/>
      <c r="BC66" s="367"/>
      <c r="BD66" s="367"/>
      <c r="BE66" s="367"/>
      <c r="BF66" s="186"/>
    </row>
    <row r="67" spans="4:72" x14ac:dyDescent="0.25">
      <c r="D67" s="74"/>
      <c r="E67" s="213"/>
      <c r="F67" s="213"/>
      <c r="G67" s="213"/>
      <c r="H67" s="213"/>
      <c r="I67" s="213"/>
      <c r="J67" s="213"/>
      <c r="K67" s="213"/>
      <c r="L67" s="213"/>
      <c r="M67" s="213"/>
      <c r="N67" s="213"/>
      <c r="P67" s="213"/>
      <c r="Q67" s="213"/>
      <c r="R67" s="213"/>
      <c r="S67" s="213"/>
      <c r="T67" s="213"/>
      <c r="U67" s="186"/>
      <c r="W67" s="355"/>
      <c r="X67" s="355"/>
      <c r="Y67" s="355"/>
      <c r="Z67" s="355"/>
      <c r="AA67" s="355"/>
      <c r="AB67" s="355"/>
      <c r="AC67" s="355"/>
      <c r="AD67" s="355"/>
      <c r="AE67" s="355"/>
      <c r="AF67" s="355"/>
      <c r="AG67" s="355"/>
      <c r="AH67" s="355"/>
      <c r="AI67" s="355"/>
      <c r="AK67" s="154"/>
      <c r="AL67" s="154"/>
      <c r="AM67" s="154"/>
      <c r="AN67" s="154"/>
      <c r="AO67" s="74"/>
      <c r="AP67" s="367"/>
      <c r="AQ67" s="367"/>
      <c r="AR67" s="367"/>
      <c r="AS67" s="367"/>
      <c r="AT67" s="367"/>
      <c r="AU67" s="367"/>
      <c r="AV67" s="367"/>
      <c r="AW67" s="367"/>
      <c r="AX67" s="367"/>
      <c r="AY67" s="367"/>
      <c r="BA67" s="367"/>
      <c r="BB67" s="367"/>
      <c r="BC67" s="367"/>
      <c r="BD67" s="367"/>
      <c r="BE67" s="367"/>
      <c r="BF67" s="186"/>
    </row>
    <row r="68" spans="4:72" ht="15.75" customHeight="1" x14ac:dyDescent="0.25">
      <c r="D68" s="74"/>
      <c r="E68" s="196" t="s">
        <v>292</v>
      </c>
      <c r="F68" s="213"/>
      <c r="G68" s="213"/>
      <c r="H68" s="690"/>
      <c r="I68" s="690"/>
      <c r="J68" s="690"/>
      <c r="K68" s="690"/>
      <c r="L68" s="213"/>
      <c r="M68" s="213"/>
      <c r="N68" s="213"/>
      <c r="P68" s="213" t="s">
        <v>293</v>
      </c>
      <c r="Q68" s="213"/>
      <c r="R68" s="213"/>
      <c r="S68" s="213"/>
      <c r="T68" s="227"/>
      <c r="U68" s="186"/>
      <c r="W68" s="355">
        <f t="shared" ref="W68:AI68" si="93">IF($H70="",0,IF($H68=W$24,1,0))</f>
        <v>0</v>
      </c>
      <c r="X68" s="355">
        <f t="shared" si="93"/>
        <v>0</v>
      </c>
      <c r="Y68" s="355">
        <f t="shared" si="93"/>
        <v>0</v>
      </c>
      <c r="Z68" s="355">
        <f t="shared" si="93"/>
        <v>0</v>
      </c>
      <c r="AA68" s="355">
        <f t="shared" si="93"/>
        <v>0</v>
      </c>
      <c r="AB68" s="355">
        <f t="shared" si="93"/>
        <v>0</v>
      </c>
      <c r="AC68" s="355">
        <f t="shared" si="93"/>
        <v>0</v>
      </c>
      <c r="AD68" s="355">
        <f t="shared" si="93"/>
        <v>0</v>
      </c>
      <c r="AE68" s="355">
        <f t="shared" si="93"/>
        <v>0</v>
      </c>
      <c r="AF68" s="355">
        <f t="shared" si="93"/>
        <v>0</v>
      </c>
      <c r="AG68" s="355">
        <f t="shared" si="93"/>
        <v>0</v>
      </c>
      <c r="AH68" s="355">
        <f t="shared" si="93"/>
        <v>0</v>
      </c>
      <c r="AI68" s="355">
        <f t="shared" si="93"/>
        <v>0</v>
      </c>
      <c r="AK68" s="154"/>
      <c r="AL68" s="154"/>
      <c r="AM68" s="154"/>
      <c r="AN68" s="154"/>
      <c r="AO68" s="74"/>
      <c r="AP68" s="196" t="s">
        <v>292</v>
      </c>
      <c r="AQ68" s="367"/>
      <c r="AR68" s="367"/>
      <c r="AS68" s="559"/>
      <c r="AT68" s="559"/>
      <c r="AU68" s="559"/>
      <c r="AV68" s="559"/>
      <c r="AW68" s="367"/>
      <c r="AX68" s="367"/>
      <c r="AY68" s="367"/>
      <c r="BA68" s="367" t="s">
        <v>293</v>
      </c>
      <c r="BB68" s="367"/>
      <c r="BC68" s="367"/>
      <c r="BD68" s="367"/>
      <c r="BE68" s="305"/>
      <c r="BF68" s="186"/>
      <c r="BH68" s="355">
        <f t="shared" ref="BH68:BT68" si="94">IF($H70="",0,IF($H68=BH$24,1,0))</f>
        <v>0</v>
      </c>
      <c r="BI68" s="355">
        <f t="shared" si="94"/>
        <v>0</v>
      </c>
      <c r="BJ68" s="355">
        <f t="shared" si="94"/>
        <v>0</v>
      </c>
      <c r="BK68" s="355">
        <f t="shared" si="94"/>
        <v>0</v>
      </c>
      <c r="BL68" s="355">
        <f t="shared" si="94"/>
        <v>0</v>
      </c>
      <c r="BM68" s="355">
        <f t="shared" si="94"/>
        <v>0</v>
      </c>
      <c r="BN68" s="355">
        <f t="shared" si="94"/>
        <v>0</v>
      </c>
      <c r="BO68" s="355">
        <f t="shared" si="94"/>
        <v>0</v>
      </c>
      <c r="BP68" s="355">
        <f t="shared" si="94"/>
        <v>0</v>
      </c>
      <c r="BQ68" s="355">
        <f t="shared" si="94"/>
        <v>0</v>
      </c>
      <c r="BR68" s="355">
        <f t="shared" si="94"/>
        <v>0</v>
      </c>
      <c r="BS68" s="355">
        <f t="shared" si="94"/>
        <v>0</v>
      </c>
      <c r="BT68" s="355">
        <f t="shared" si="94"/>
        <v>0</v>
      </c>
    </row>
    <row r="69" spans="4:72" x14ac:dyDescent="0.25">
      <c r="D69" s="74"/>
      <c r="W69" s="712">
        <f t="shared" ref="W69" si="95">T68</f>
        <v>0</v>
      </c>
      <c r="X69" s="712"/>
      <c r="Y69" s="712"/>
      <c r="Z69" s="712"/>
      <c r="AA69" s="712"/>
      <c r="AB69" s="712"/>
      <c r="AC69" s="712"/>
      <c r="AD69" s="712"/>
      <c r="AE69" s="712"/>
      <c r="AF69" s="712"/>
      <c r="AG69" s="712"/>
      <c r="AH69" s="712"/>
      <c r="AI69" s="712"/>
      <c r="AK69" s="154"/>
      <c r="AL69" s="154"/>
      <c r="AM69" s="154"/>
      <c r="AN69" s="154"/>
      <c r="AO69" s="74"/>
      <c r="BH69" s="712">
        <f t="shared" ref="BH69" si="96">BE68</f>
        <v>0</v>
      </c>
      <c r="BI69" s="712"/>
      <c r="BJ69" s="712"/>
      <c r="BK69" s="712"/>
      <c r="BL69" s="712"/>
      <c r="BM69" s="712"/>
      <c r="BN69" s="712"/>
      <c r="BO69" s="712"/>
      <c r="BP69" s="712"/>
      <c r="BQ69" s="712"/>
      <c r="BR69" s="712"/>
      <c r="BS69" s="712"/>
      <c r="BT69" s="712"/>
    </row>
    <row r="70" spans="4:72" ht="134.25" customHeight="1" x14ac:dyDescent="0.25">
      <c r="D70" s="74"/>
      <c r="E70" s="198" t="s">
        <v>298</v>
      </c>
      <c r="F70" s="213"/>
      <c r="G70" s="213"/>
      <c r="H70" s="686"/>
      <c r="I70" s="687"/>
      <c r="J70" s="687"/>
      <c r="K70" s="687"/>
      <c r="L70" s="687"/>
      <c r="M70" s="687"/>
      <c r="N70" s="687"/>
      <c r="O70" s="687"/>
      <c r="P70" s="687"/>
      <c r="Q70" s="687"/>
      <c r="R70" s="687"/>
      <c r="S70" s="687"/>
      <c r="T70" s="687"/>
      <c r="U70" s="688"/>
      <c r="W70" s="355"/>
      <c r="X70" s="355"/>
      <c r="Y70" s="355"/>
      <c r="Z70" s="355"/>
      <c r="AA70" s="355"/>
      <c r="AB70" s="355"/>
      <c r="AC70" s="355"/>
      <c r="AD70" s="355"/>
      <c r="AE70" s="355"/>
      <c r="AF70" s="355"/>
      <c r="AG70" s="355"/>
      <c r="AH70" s="355"/>
      <c r="AI70" s="355"/>
      <c r="AK70" s="154"/>
      <c r="AL70" s="154"/>
      <c r="AM70" s="154"/>
      <c r="AN70" s="154"/>
      <c r="AO70" s="74"/>
      <c r="AP70" s="198" t="s">
        <v>298</v>
      </c>
      <c r="AQ70" s="367"/>
      <c r="AR70" s="367"/>
      <c r="AS70" s="705"/>
      <c r="AT70" s="706"/>
      <c r="AU70" s="706"/>
      <c r="AV70" s="706"/>
      <c r="AW70" s="706"/>
      <c r="AX70" s="706"/>
      <c r="AY70" s="706"/>
      <c r="AZ70" s="706"/>
      <c r="BA70" s="706"/>
      <c r="BB70" s="706"/>
      <c r="BC70" s="706"/>
      <c r="BD70" s="706"/>
      <c r="BE70" s="706"/>
      <c r="BF70" s="707"/>
    </row>
    <row r="71" spans="4:72" x14ac:dyDescent="0.25">
      <c r="D71" s="74"/>
      <c r="E71" s="213"/>
      <c r="F71" s="213"/>
      <c r="G71" s="213"/>
      <c r="H71" s="223" t="s">
        <v>299</v>
      </c>
      <c r="I71" s="213"/>
      <c r="J71" s="213"/>
      <c r="K71" s="213"/>
      <c r="L71" s="213"/>
      <c r="M71" s="689">
        <f>1000-LEN(H70)</f>
        <v>1000</v>
      </c>
      <c r="N71" s="689"/>
      <c r="P71" s="213"/>
      <c r="Q71" s="213"/>
      <c r="R71" s="213"/>
      <c r="S71" s="213"/>
      <c r="T71" s="213"/>
      <c r="U71" s="186"/>
      <c r="W71" s="355"/>
      <c r="X71" s="355"/>
      <c r="Y71" s="355"/>
      <c r="Z71" s="355"/>
      <c r="AA71" s="355"/>
      <c r="AB71" s="355"/>
      <c r="AC71" s="355"/>
      <c r="AD71" s="355"/>
      <c r="AE71" s="355"/>
      <c r="AF71" s="355"/>
      <c r="AG71" s="355"/>
      <c r="AH71" s="355"/>
      <c r="AI71" s="355"/>
      <c r="AK71" s="154"/>
      <c r="AL71" s="154"/>
      <c r="AM71" s="154"/>
      <c r="AN71" s="154"/>
      <c r="AO71" s="74"/>
      <c r="AP71" s="367"/>
      <c r="AQ71" s="367"/>
      <c r="AR71" s="367"/>
      <c r="AS71" s="223" t="s">
        <v>299</v>
      </c>
      <c r="AT71" s="367"/>
      <c r="AU71" s="367"/>
      <c r="AV71" s="367"/>
      <c r="AW71" s="367"/>
      <c r="AX71" s="689">
        <f>1000-LEN(AS70)</f>
        <v>1000</v>
      </c>
      <c r="AY71" s="689"/>
      <c r="BA71" s="367"/>
      <c r="BB71" s="367"/>
      <c r="BC71" s="367"/>
      <c r="BD71" s="367"/>
      <c r="BE71" s="367"/>
      <c r="BF71" s="186"/>
    </row>
    <row r="72" spans="4:72" x14ac:dyDescent="0.25">
      <c r="D72" s="74"/>
      <c r="E72" s="213"/>
      <c r="F72" s="213"/>
      <c r="G72" s="213"/>
      <c r="H72" s="213"/>
      <c r="I72" s="213"/>
      <c r="J72" s="213"/>
      <c r="K72" s="213"/>
      <c r="L72" s="213"/>
      <c r="M72" s="213"/>
      <c r="N72" s="213"/>
      <c r="P72" s="213"/>
      <c r="Q72" s="213"/>
      <c r="R72" s="213"/>
      <c r="S72" s="213"/>
      <c r="T72" s="213"/>
      <c r="U72" s="186"/>
      <c r="W72" s="355"/>
      <c r="X72" s="355"/>
      <c r="Y72" s="355"/>
      <c r="Z72" s="355"/>
      <c r="AA72" s="355"/>
      <c r="AB72" s="355"/>
      <c r="AC72" s="355"/>
      <c r="AD72" s="355"/>
      <c r="AE72" s="355"/>
      <c r="AF72" s="355"/>
      <c r="AG72" s="355"/>
      <c r="AH72" s="355"/>
      <c r="AI72" s="355"/>
      <c r="AK72" s="154"/>
      <c r="AL72" s="154"/>
      <c r="AM72" s="154"/>
      <c r="AN72" s="154"/>
      <c r="AO72" s="74"/>
      <c r="AP72" s="367"/>
      <c r="AQ72" s="367"/>
      <c r="AR72" s="367"/>
      <c r="AS72" s="367"/>
      <c r="AT72" s="367"/>
      <c r="AU72" s="367"/>
      <c r="AV72" s="367"/>
      <c r="AW72" s="367"/>
      <c r="AX72" s="367"/>
      <c r="AY72" s="367"/>
      <c r="BA72" s="367"/>
      <c r="BB72" s="367"/>
      <c r="BC72" s="367"/>
      <c r="BD72" s="367"/>
      <c r="BE72" s="367"/>
      <c r="BF72" s="186"/>
    </row>
    <row r="73" spans="4:72" ht="15.75" customHeight="1" x14ac:dyDescent="0.25">
      <c r="D73" s="74"/>
      <c r="E73" s="196" t="s">
        <v>292</v>
      </c>
      <c r="F73" s="213"/>
      <c r="G73" s="213"/>
      <c r="H73" s="690"/>
      <c r="I73" s="690"/>
      <c r="J73" s="690"/>
      <c r="K73" s="690"/>
      <c r="L73" s="213"/>
      <c r="M73" s="213"/>
      <c r="N73" s="213"/>
      <c r="P73" s="213" t="s">
        <v>293</v>
      </c>
      <c r="Q73" s="213"/>
      <c r="R73" s="213"/>
      <c r="S73" s="213"/>
      <c r="T73" s="227"/>
      <c r="U73" s="186"/>
      <c r="W73" s="355">
        <f t="shared" ref="W73:AI73" si="97">IF($H75="",0,IF($H73=W$24,1,0))</f>
        <v>0</v>
      </c>
      <c r="X73" s="355">
        <f t="shared" si="97"/>
        <v>0</v>
      </c>
      <c r="Y73" s="355">
        <f t="shared" si="97"/>
        <v>0</v>
      </c>
      <c r="Z73" s="355">
        <f t="shared" si="97"/>
        <v>0</v>
      </c>
      <c r="AA73" s="355">
        <f t="shared" si="97"/>
        <v>0</v>
      </c>
      <c r="AB73" s="355">
        <f t="shared" si="97"/>
        <v>0</v>
      </c>
      <c r="AC73" s="355">
        <f t="shared" si="97"/>
        <v>0</v>
      </c>
      <c r="AD73" s="355">
        <f t="shared" si="97"/>
        <v>0</v>
      </c>
      <c r="AE73" s="355">
        <f t="shared" si="97"/>
        <v>0</v>
      </c>
      <c r="AF73" s="355">
        <f t="shared" si="97"/>
        <v>0</v>
      </c>
      <c r="AG73" s="355">
        <f t="shared" si="97"/>
        <v>0</v>
      </c>
      <c r="AH73" s="355">
        <f t="shared" si="97"/>
        <v>0</v>
      </c>
      <c r="AI73" s="355">
        <f t="shared" si="97"/>
        <v>0</v>
      </c>
      <c r="AK73" s="154"/>
      <c r="AL73" s="154"/>
      <c r="AM73" s="154"/>
      <c r="AN73" s="154"/>
      <c r="AO73" s="74"/>
      <c r="AP73" s="196" t="s">
        <v>292</v>
      </c>
      <c r="AQ73" s="367"/>
      <c r="AR73" s="367"/>
      <c r="AS73" s="559"/>
      <c r="AT73" s="559"/>
      <c r="AU73" s="559"/>
      <c r="AV73" s="559"/>
      <c r="AW73" s="367"/>
      <c r="AX73" s="367"/>
      <c r="AY73" s="367"/>
      <c r="BA73" s="367" t="s">
        <v>293</v>
      </c>
      <c r="BB73" s="367"/>
      <c r="BC73" s="367"/>
      <c r="BD73" s="367"/>
      <c r="BE73" s="305"/>
      <c r="BF73" s="186"/>
      <c r="BH73" s="355">
        <f t="shared" ref="BH73:BT73" si="98">IF($H75="",0,IF($H73=BH$24,1,0))</f>
        <v>0</v>
      </c>
      <c r="BI73" s="355">
        <f t="shared" si="98"/>
        <v>0</v>
      </c>
      <c r="BJ73" s="355">
        <f t="shared" si="98"/>
        <v>0</v>
      </c>
      <c r="BK73" s="355">
        <f t="shared" si="98"/>
        <v>0</v>
      </c>
      <c r="BL73" s="355">
        <f t="shared" si="98"/>
        <v>0</v>
      </c>
      <c r="BM73" s="355">
        <f t="shared" si="98"/>
        <v>0</v>
      </c>
      <c r="BN73" s="355">
        <f t="shared" si="98"/>
        <v>0</v>
      </c>
      <c r="BO73" s="355">
        <f t="shared" si="98"/>
        <v>0</v>
      </c>
      <c r="BP73" s="355">
        <f t="shared" si="98"/>
        <v>0</v>
      </c>
      <c r="BQ73" s="355">
        <f t="shared" si="98"/>
        <v>0</v>
      </c>
      <c r="BR73" s="355">
        <f t="shared" si="98"/>
        <v>0</v>
      </c>
      <c r="BS73" s="355">
        <f t="shared" si="98"/>
        <v>0</v>
      </c>
      <c r="BT73" s="355">
        <f t="shared" si="98"/>
        <v>0</v>
      </c>
    </row>
    <row r="74" spans="4:72" x14ac:dyDescent="0.25">
      <c r="D74" s="74"/>
      <c r="W74" s="712">
        <f t="shared" ref="W74" si="99">T73</f>
        <v>0</v>
      </c>
      <c r="X74" s="712"/>
      <c r="Y74" s="712"/>
      <c r="Z74" s="712"/>
      <c r="AA74" s="712"/>
      <c r="AB74" s="712"/>
      <c r="AC74" s="712"/>
      <c r="AD74" s="712"/>
      <c r="AE74" s="712"/>
      <c r="AF74" s="712"/>
      <c r="AG74" s="712"/>
      <c r="AH74" s="712"/>
      <c r="AI74" s="712"/>
      <c r="AK74" s="154"/>
      <c r="AL74" s="154"/>
      <c r="AM74" s="154"/>
      <c r="AN74" s="154"/>
      <c r="AO74" s="74"/>
      <c r="BH74" s="712">
        <f t="shared" ref="BH74" si="100">BE73</f>
        <v>0</v>
      </c>
      <c r="BI74" s="712"/>
      <c r="BJ74" s="712"/>
      <c r="BK74" s="712"/>
      <c r="BL74" s="712"/>
      <c r="BM74" s="712"/>
      <c r="BN74" s="712"/>
      <c r="BO74" s="712"/>
      <c r="BP74" s="712"/>
      <c r="BQ74" s="712"/>
      <c r="BR74" s="712"/>
      <c r="BS74" s="712"/>
      <c r="BT74" s="712"/>
    </row>
    <row r="75" spans="4:72" ht="134.25" customHeight="1" x14ac:dyDescent="0.25">
      <c r="D75" s="74"/>
      <c r="E75" s="198" t="s">
        <v>298</v>
      </c>
      <c r="F75" s="213"/>
      <c r="G75" s="213"/>
      <c r="H75" s="686"/>
      <c r="I75" s="687"/>
      <c r="J75" s="687"/>
      <c r="K75" s="687"/>
      <c r="L75" s="687"/>
      <c r="M75" s="687"/>
      <c r="N75" s="687"/>
      <c r="O75" s="687"/>
      <c r="P75" s="687"/>
      <c r="Q75" s="687"/>
      <c r="R75" s="687"/>
      <c r="S75" s="687"/>
      <c r="T75" s="687"/>
      <c r="U75" s="688"/>
      <c r="W75" s="355"/>
      <c r="X75" s="355"/>
      <c r="Y75" s="355"/>
      <c r="Z75" s="355"/>
      <c r="AA75" s="355"/>
      <c r="AB75" s="355"/>
      <c r="AC75" s="355"/>
      <c r="AD75" s="355"/>
      <c r="AE75" s="355"/>
      <c r="AF75" s="355"/>
      <c r="AG75" s="355"/>
      <c r="AH75" s="355"/>
      <c r="AI75" s="355"/>
      <c r="AK75" s="154"/>
      <c r="AL75" s="154"/>
      <c r="AM75" s="154"/>
      <c r="AN75" s="154"/>
      <c r="AO75" s="74"/>
      <c r="AP75" s="198" t="s">
        <v>298</v>
      </c>
      <c r="AQ75" s="367"/>
      <c r="AR75" s="367"/>
      <c r="AS75" s="705"/>
      <c r="AT75" s="706"/>
      <c r="AU75" s="706"/>
      <c r="AV75" s="706"/>
      <c r="AW75" s="706"/>
      <c r="AX75" s="706"/>
      <c r="AY75" s="706"/>
      <c r="AZ75" s="706"/>
      <c r="BA75" s="706"/>
      <c r="BB75" s="706"/>
      <c r="BC75" s="706"/>
      <c r="BD75" s="706"/>
      <c r="BE75" s="706"/>
      <c r="BF75" s="707"/>
    </row>
    <row r="76" spans="4:72" x14ac:dyDescent="0.25">
      <c r="D76" s="74"/>
      <c r="E76" s="213"/>
      <c r="F76" s="213"/>
      <c r="G76" s="213"/>
      <c r="H76" s="223" t="s">
        <v>299</v>
      </c>
      <c r="I76" s="213"/>
      <c r="J76" s="213"/>
      <c r="K76" s="213"/>
      <c r="L76" s="213"/>
      <c r="M76" s="689">
        <f>1000-LEN(H75)</f>
        <v>1000</v>
      </c>
      <c r="N76" s="689"/>
      <c r="P76" s="213"/>
      <c r="Q76" s="213"/>
      <c r="R76" s="213"/>
      <c r="S76" s="213"/>
      <c r="T76" s="213"/>
      <c r="U76" s="186"/>
      <c r="W76" s="355"/>
      <c r="X76" s="355"/>
      <c r="Y76" s="355"/>
      <c r="Z76" s="355"/>
      <c r="AA76" s="355"/>
      <c r="AB76" s="355"/>
      <c r="AC76" s="355"/>
      <c r="AD76" s="355"/>
      <c r="AE76" s="355"/>
      <c r="AF76" s="355"/>
      <c r="AG76" s="355"/>
      <c r="AH76" s="355"/>
      <c r="AI76" s="355"/>
      <c r="AK76" s="154"/>
      <c r="AL76" s="154"/>
      <c r="AM76" s="154"/>
      <c r="AN76" s="154"/>
      <c r="AO76" s="74"/>
      <c r="AP76" s="367"/>
      <c r="AQ76" s="367"/>
      <c r="AR76" s="367"/>
      <c r="AS76" s="223" t="s">
        <v>299</v>
      </c>
      <c r="AT76" s="367"/>
      <c r="AU76" s="367"/>
      <c r="AV76" s="367"/>
      <c r="AW76" s="367"/>
      <c r="AX76" s="689">
        <f>1000-LEN(AS75)</f>
        <v>1000</v>
      </c>
      <c r="AY76" s="689"/>
      <c r="BA76" s="367"/>
      <c r="BB76" s="367"/>
      <c r="BC76" s="367"/>
      <c r="BD76" s="367"/>
      <c r="BE76" s="367"/>
      <c r="BF76" s="186"/>
    </row>
    <row r="77" spans="4:72" x14ac:dyDescent="0.25">
      <c r="D77" s="74"/>
      <c r="E77" s="213"/>
      <c r="F77" s="213"/>
      <c r="G77" s="213"/>
      <c r="H77" s="213"/>
      <c r="I77" s="213"/>
      <c r="J77" s="213"/>
      <c r="K77" s="213"/>
      <c r="L77" s="213"/>
      <c r="M77" s="213"/>
      <c r="N77" s="213"/>
      <c r="P77" s="213"/>
      <c r="Q77" s="213"/>
      <c r="R77" s="213"/>
      <c r="S77" s="213"/>
      <c r="T77" s="213"/>
      <c r="U77" s="186"/>
      <c r="W77" s="355"/>
      <c r="X77" s="355"/>
      <c r="Y77" s="355"/>
      <c r="Z77" s="355"/>
      <c r="AA77" s="355"/>
      <c r="AB77" s="355"/>
      <c r="AC77" s="355"/>
      <c r="AD77" s="355"/>
      <c r="AE77" s="355"/>
      <c r="AF77" s="355"/>
      <c r="AG77" s="355"/>
      <c r="AH77" s="355"/>
      <c r="AI77" s="355"/>
      <c r="AK77" s="154"/>
      <c r="AL77" s="154"/>
      <c r="AM77" s="154"/>
      <c r="AN77" s="154"/>
      <c r="AO77" s="74"/>
      <c r="AP77" s="367"/>
      <c r="AQ77" s="367"/>
      <c r="AR77" s="367"/>
      <c r="AS77" s="367"/>
      <c r="AT77" s="367"/>
      <c r="AU77" s="367"/>
      <c r="AV77" s="367"/>
      <c r="AW77" s="367"/>
      <c r="AX77" s="367"/>
      <c r="AY77" s="367"/>
      <c r="BA77" s="367"/>
      <c r="BB77" s="367"/>
      <c r="BC77" s="367"/>
      <c r="BD77" s="367"/>
      <c r="BE77" s="367"/>
      <c r="BF77" s="186"/>
    </row>
    <row r="78" spans="4:72" ht="15.75" customHeight="1" x14ac:dyDescent="0.25">
      <c r="D78" s="74"/>
      <c r="E78" s="196" t="s">
        <v>292</v>
      </c>
      <c r="F78" s="213"/>
      <c r="G78" s="213"/>
      <c r="H78" s="690"/>
      <c r="I78" s="690"/>
      <c r="J78" s="690"/>
      <c r="K78" s="690"/>
      <c r="L78" s="213"/>
      <c r="M78" s="213"/>
      <c r="N78" s="213"/>
      <c r="P78" s="213" t="s">
        <v>293</v>
      </c>
      <c r="Q78" s="213"/>
      <c r="R78" s="213"/>
      <c r="S78" s="213"/>
      <c r="T78" s="227"/>
      <c r="U78" s="186"/>
      <c r="W78" s="355">
        <f t="shared" ref="W78:AI78" si="101">IF($H80="",0,IF($H78=W$24,1,0))</f>
        <v>0</v>
      </c>
      <c r="X78" s="355">
        <f t="shared" si="101"/>
        <v>0</v>
      </c>
      <c r="Y78" s="355">
        <f t="shared" si="101"/>
        <v>0</v>
      </c>
      <c r="Z78" s="355">
        <f t="shared" si="101"/>
        <v>0</v>
      </c>
      <c r="AA78" s="355">
        <f t="shared" si="101"/>
        <v>0</v>
      </c>
      <c r="AB78" s="355">
        <f t="shared" si="101"/>
        <v>0</v>
      </c>
      <c r="AC78" s="355">
        <f t="shared" si="101"/>
        <v>0</v>
      </c>
      <c r="AD78" s="355">
        <f t="shared" si="101"/>
        <v>0</v>
      </c>
      <c r="AE78" s="355">
        <f t="shared" si="101"/>
        <v>0</v>
      </c>
      <c r="AF78" s="355">
        <f t="shared" si="101"/>
        <v>0</v>
      </c>
      <c r="AG78" s="355">
        <f t="shared" si="101"/>
        <v>0</v>
      </c>
      <c r="AH78" s="355">
        <f t="shared" si="101"/>
        <v>0</v>
      </c>
      <c r="AI78" s="355">
        <f t="shared" si="101"/>
        <v>0</v>
      </c>
      <c r="AK78" s="154"/>
      <c r="AL78" s="154"/>
      <c r="AM78" s="154"/>
      <c r="AN78" s="154"/>
      <c r="AO78" s="74"/>
      <c r="AP78" s="196" t="s">
        <v>292</v>
      </c>
      <c r="AQ78" s="367"/>
      <c r="AR78" s="367"/>
      <c r="AS78" s="559"/>
      <c r="AT78" s="559"/>
      <c r="AU78" s="559"/>
      <c r="AV78" s="559"/>
      <c r="AW78" s="367"/>
      <c r="AX78" s="367"/>
      <c r="AY78" s="367"/>
      <c r="BA78" s="367" t="s">
        <v>293</v>
      </c>
      <c r="BB78" s="367"/>
      <c r="BC78" s="367"/>
      <c r="BD78" s="367"/>
      <c r="BE78" s="305"/>
      <c r="BF78" s="186"/>
      <c r="BH78" s="355">
        <f t="shared" ref="BH78:BT78" si="102">IF($H80="",0,IF($H78=BH$24,1,0))</f>
        <v>0</v>
      </c>
      <c r="BI78" s="355">
        <f t="shared" si="102"/>
        <v>0</v>
      </c>
      <c r="BJ78" s="355">
        <f t="shared" si="102"/>
        <v>0</v>
      </c>
      <c r="BK78" s="355">
        <f t="shared" si="102"/>
        <v>0</v>
      </c>
      <c r="BL78" s="355">
        <f t="shared" si="102"/>
        <v>0</v>
      </c>
      <c r="BM78" s="355">
        <f t="shared" si="102"/>
        <v>0</v>
      </c>
      <c r="BN78" s="355">
        <f t="shared" si="102"/>
        <v>0</v>
      </c>
      <c r="BO78" s="355">
        <f t="shared" si="102"/>
        <v>0</v>
      </c>
      <c r="BP78" s="355">
        <f t="shared" si="102"/>
        <v>0</v>
      </c>
      <c r="BQ78" s="355">
        <f t="shared" si="102"/>
        <v>0</v>
      </c>
      <c r="BR78" s="355">
        <f t="shared" si="102"/>
        <v>0</v>
      </c>
      <c r="BS78" s="355">
        <f t="shared" si="102"/>
        <v>0</v>
      </c>
      <c r="BT78" s="355">
        <f t="shared" si="102"/>
        <v>0</v>
      </c>
    </row>
    <row r="79" spans="4:72" x14ac:dyDescent="0.25">
      <c r="D79" s="74"/>
      <c r="W79" s="712">
        <f t="shared" ref="W79" si="103">T78</f>
        <v>0</v>
      </c>
      <c r="X79" s="712"/>
      <c r="Y79" s="712"/>
      <c r="Z79" s="712"/>
      <c r="AA79" s="712"/>
      <c r="AB79" s="712"/>
      <c r="AC79" s="712"/>
      <c r="AD79" s="712"/>
      <c r="AE79" s="712"/>
      <c r="AF79" s="712"/>
      <c r="AG79" s="712"/>
      <c r="AH79" s="712"/>
      <c r="AI79" s="712"/>
      <c r="AK79" s="154"/>
      <c r="AL79" s="154"/>
      <c r="AM79" s="154"/>
      <c r="AN79" s="154"/>
      <c r="AO79" s="74"/>
      <c r="BH79" s="712">
        <f t="shared" ref="BH79" si="104">BE78</f>
        <v>0</v>
      </c>
      <c r="BI79" s="712"/>
      <c r="BJ79" s="712"/>
      <c r="BK79" s="712"/>
      <c r="BL79" s="712"/>
      <c r="BM79" s="712"/>
      <c r="BN79" s="712"/>
      <c r="BO79" s="712"/>
      <c r="BP79" s="712"/>
      <c r="BQ79" s="712"/>
      <c r="BR79" s="712"/>
      <c r="BS79" s="712"/>
      <c r="BT79" s="712"/>
    </row>
    <row r="80" spans="4:72" ht="134.25" customHeight="1" x14ac:dyDescent="0.25">
      <c r="D80" s="74"/>
      <c r="E80" s="198" t="s">
        <v>298</v>
      </c>
      <c r="F80" s="213"/>
      <c r="G80" s="213"/>
      <c r="H80" s="686"/>
      <c r="I80" s="687"/>
      <c r="J80" s="687"/>
      <c r="K80" s="687"/>
      <c r="L80" s="687"/>
      <c r="M80" s="687"/>
      <c r="N80" s="687"/>
      <c r="O80" s="687"/>
      <c r="P80" s="687"/>
      <c r="Q80" s="687"/>
      <c r="R80" s="687"/>
      <c r="S80" s="687"/>
      <c r="T80" s="687"/>
      <c r="U80" s="688"/>
      <c r="W80" s="355"/>
      <c r="X80" s="355"/>
      <c r="Y80" s="355"/>
      <c r="Z80" s="355"/>
      <c r="AA80" s="355"/>
      <c r="AB80" s="355"/>
      <c r="AC80" s="355"/>
      <c r="AD80" s="355"/>
      <c r="AE80" s="355"/>
      <c r="AF80" s="355"/>
      <c r="AG80" s="355"/>
      <c r="AH80" s="355"/>
      <c r="AI80" s="355"/>
      <c r="AK80" s="154"/>
      <c r="AL80" s="154"/>
      <c r="AM80" s="154"/>
      <c r="AN80" s="154"/>
      <c r="AO80" s="74"/>
      <c r="AP80" s="198" t="s">
        <v>298</v>
      </c>
      <c r="AQ80" s="367"/>
      <c r="AR80" s="367"/>
      <c r="AS80" s="705"/>
      <c r="AT80" s="706"/>
      <c r="AU80" s="706"/>
      <c r="AV80" s="706"/>
      <c r="AW80" s="706"/>
      <c r="AX80" s="706"/>
      <c r="AY80" s="706"/>
      <c r="AZ80" s="706"/>
      <c r="BA80" s="706"/>
      <c r="BB80" s="706"/>
      <c r="BC80" s="706"/>
      <c r="BD80" s="706"/>
      <c r="BE80" s="706"/>
      <c r="BF80" s="707"/>
    </row>
    <row r="81" spans="4:72" x14ac:dyDescent="0.25">
      <c r="D81" s="74"/>
      <c r="E81" s="213"/>
      <c r="F81" s="213"/>
      <c r="G81" s="213"/>
      <c r="H81" s="223" t="s">
        <v>299</v>
      </c>
      <c r="I81" s="213"/>
      <c r="J81" s="213"/>
      <c r="K81" s="213"/>
      <c r="L81" s="213"/>
      <c r="M81" s="689">
        <f>1000-LEN(H80)</f>
        <v>1000</v>
      </c>
      <c r="N81" s="689"/>
      <c r="P81" s="213"/>
      <c r="Q81" s="213"/>
      <c r="R81" s="213"/>
      <c r="S81" s="213"/>
      <c r="T81" s="213"/>
      <c r="U81" s="186"/>
      <c r="W81" s="355"/>
      <c r="X81" s="355"/>
      <c r="Y81" s="355"/>
      <c r="Z81" s="355"/>
      <c r="AA81" s="355"/>
      <c r="AB81" s="355"/>
      <c r="AC81" s="355"/>
      <c r="AD81" s="355"/>
      <c r="AE81" s="355"/>
      <c r="AF81" s="355"/>
      <c r="AG81" s="355"/>
      <c r="AH81" s="355"/>
      <c r="AI81" s="355"/>
      <c r="AK81" s="154"/>
      <c r="AL81" s="154"/>
      <c r="AM81" s="154"/>
      <c r="AN81" s="154"/>
      <c r="AO81" s="74"/>
      <c r="AP81" s="367"/>
      <c r="AQ81" s="367"/>
      <c r="AR81" s="367"/>
      <c r="AS81" s="223" t="s">
        <v>299</v>
      </c>
      <c r="AT81" s="367"/>
      <c r="AU81" s="367"/>
      <c r="AV81" s="367"/>
      <c r="AW81" s="367"/>
      <c r="AX81" s="689">
        <f>1000-LEN(AS80)</f>
        <v>1000</v>
      </c>
      <c r="AY81" s="689"/>
      <c r="BA81" s="367"/>
      <c r="BB81" s="367"/>
      <c r="BC81" s="367"/>
      <c r="BD81" s="367"/>
      <c r="BE81" s="367"/>
      <c r="BF81" s="186"/>
    </row>
    <row r="82" spans="4:72" x14ac:dyDescent="0.25">
      <c r="D82" s="74"/>
      <c r="E82" s="213"/>
      <c r="F82" s="213"/>
      <c r="G82" s="213"/>
      <c r="H82" s="213"/>
      <c r="I82" s="213"/>
      <c r="J82" s="213"/>
      <c r="K82" s="213"/>
      <c r="L82" s="213"/>
      <c r="M82" s="213"/>
      <c r="N82" s="213"/>
      <c r="P82" s="213"/>
      <c r="Q82" s="213"/>
      <c r="R82" s="213"/>
      <c r="S82" s="213"/>
      <c r="T82" s="213"/>
      <c r="U82" s="186"/>
      <c r="W82" s="355"/>
      <c r="X82" s="355"/>
      <c r="Y82" s="355"/>
      <c r="Z82" s="355"/>
      <c r="AA82" s="355"/>
      <c r="AB82" s="355"/>
      <c r="AC82" s="355"/>
      <c r="AD82" s="355"/>
      <c r="AE82" s="355"/>
      <c r="AF82" s="355"/>
      <c r="AG82" s="355"/>
      <c r="AH82" s="355"/>
      <c r="AI82" s="355"/>
      <c r="AK82" s="154"/>
      <c r="AL82" s="154"/>
      <c r="AM82" s="154"/>
      <c r="AN82" s="154"/>
      <c r="AO82" s="74"/>
      <c r="AP82" s="367"/>
      <c r="AQ82" s="367"/>
      <c r="AR82" s="367"/>
      <c r="AS82" s="367"/>
      <c r="AT82" s="367"/>
      <c r="AU82" s="367"/>
      <c r="AV82" s="367"/>
      <c r="AW82" s="367"/>
      <c r="AX82" s="367"/>
      <c r="AY82" s="367"/>
      <c r="BA82" s="367"/>
      <c r="BB82" s="367"/>
      <c r="BC82" s="367"/>
      <c r="BD82" s="367"/>
      <c r="BE82" s="367"/>
      <c r="BF82" s="186"/>
    </row>
    <row r="83" spans="4:72" ht="15.75" customHeight="1" x14ac:dyDescent="0.25">
      <c r="D83" s="74"/>
      <c r="E83" s="196" t="s">
        <v>292</v>
      </c>
      <c r="F83" s="213"/>
      <c r="G83" s="213"/>
      <c r="H83" s="690"/>
      <c r="I83" s="690"/>
      <c r="J83" s="690"/>
      <c r="K83" s="690"/>
      <c r="L83" s="213"/>
      <c r="M83" s="213"/>
      <c r="N83" s="213"/>
      <c r="P83" s="213" t="s">
        <v>293</v>
      </c>
      <c r="Q83" s="213"/>
      <c r="R83" s="213"/>
      <c r="S83" s="213"/>
      <c r="T83" s="227"/>
      <c r="U83" s="186"/>
      <c r="W83" s="355">
        <f t="shared" ref="W83:AI83" si="105">IF($H85="",0,IF($H83=W$24,1,0))</f>
        <v>0</v>
      </c>
      <c r="X83" s="355">
        <f t="shared" si="105"/>
        <v>0</v>
      </c>
      <c r="Y83" s="355">
        <f t="shared" si="105"/>
        <v>0</v>
      </c>
      <c r="Z83" s="355">
        <f t="shared" si="105"/>
        <v>0</v>
      </c>
      <c r="AA83" s="355">
        <f t="shared" si="105"/>
        <v>0</v>
      </c>
      <c r="AB83" s="355">
        <f t="shared" si="105"/>
        <v>0</v>
      </c>
      <c r="AC83" s="355">
        <f t="shared" si="105"/>
        <v>0</v>
      </c>
      <c r="AD83" s="355">
        <f t="shared" si="105"/>
        <v>0</v>
      </c>
      <c r="AE83" s="355">
        <f t="shared" si="105"/>
        <v>0</v>
      </c>
      <c r="AF83" s="355">
        <f t="shared" si="105"/>
        <v>0</v>
      </c>
      <c r="AG83" s="355">
        <f t="shared" si="105"/>
        <v>0</v>
      </c>
      <c r="AH83" s="355">
        <f t="shared" si="105"/>
        <v>0</v>
      </c>
      <c r="AI83" s="355">
        <f t="shared" si="105"/>
        <v>0</v>
      </c>
      <c r="AK83" s="154"/>
      <c r="AL83" s="154"/>
      <c r="AM83" s="154"/>
      <c r="AN83" s="154"/>
      <c r="AO83" s="74"/>
      <c r="AP83" s="196" t="s">
        <v>292</v>
      </c>
      <c r="AQ83" s="367"/>
      <c r="AR83" s="367"/>
      <c r="AS83" s="559"/>
      <c r="AT83" s="559"/>
      <c r="AU83" s="559"/>
      <c r="AV83" s="559"/>
      <c r="AW83" s="367"/>
      <c r="AX83" s="367"/>
      <c r="AY83" s="367"/>
      <c r="BA83" s="367" t="s">
        <v>293</v>
      </c>
      <c r="BB83" s="367"/>
      <c r="BC83" s="367"/>
      <c r="BD83" s="367"/>
      <c r="BE83" s="305"/>
      <c r="BF83" s="186"/>
      <c r="BH83" s="355">
        <f t="shared" ref="BH83:BT83" si="106">IF($H85="",0,IF($H83=BH$24,1,0))</f>
        <v>0</v>
      </c>
      <c r="BI83" s="355">
        <f t="shared" si="106"/>
        <v>0</v>
      </c>
      <c r="BJ83" s="355">
        <f t="shared" si="106"/>
        <v>0</v>
      </c>
      <c r="BK83" s="355">
        <f t="shared" si="106"/>
        <v>0</v>
      </c>
      <c r="BL83" s="355">
        <f t="shared" si="106"/>
        <v>0</v>
      </c>
      <c r="BM83" s="355">
        <f t="shared" si="106"/>
        <v>0</v>
      </c>
      <c r="BN83" s="355">
        <f t="shared" si="106"/>
        <v>0</v>
      </c>
      <c r="BO83" s="355">
        <f t="shared" si="106"/>
        <v>0</v>
      </c>
      <c r="BP83" s="355">
        <f t="shared" si="106"/>
        <v>0</v>
      </c>
      <c r="BQ83" s="355">
        <f t="shared" si="106"/>
        <v>0</v>
      </c>
      <c r="BR83" s="355">
        <f t="shared" si="106"/>
        <v>0</v>
      </c>
      <c r="BS83" s="355">
        <f t="shared" si="106"/>
        <v>0</v>
      </c>
      <c r="BT83" s="355">
        <f t="shared" si="106"/>
        <v>0</v>
      </c>
    </row>
    <row r="84" spans="4:72" x14ac:dyDescent="0.25">
      <c r="D84" s="74"/>
      <c r="W84" s="712">
        <f t="shared" ref="W84" si="107">T83</f>
        <v>0</v>
      </c>
      <c r="X84" s="712"/>
      <c r="Y84" s="712"/>
      <c r="Z84" s="712"/>
      <c r="AA84" s="712"/>
      <c r="AB84" s="712"/>
      <c r="AC84" s="712"/>
      <c r="AD84" s="712"/>
      <c r="AE84" s="712"/>
      <c r="AF84" s="712"/>
      <c r="AG84" s="712"/>
      <c r="AH84" s="712"/>
      <c r="AI84" s="712"/>
      <c r="AK84" s="154"/>
      <c r="AL84" s="154"/>
      <c r="AM84" s="154"/>
      <c r="AN84" s="154"/>
      <c r="AO84" s="74"/>
      <c r="BH84" s="712">
        <f t="shared" ref="BH84" si="108">BE83</f>
        <v>0</v>
      </c>
      <c r="BI84" s="712"/>
      <c r="BJ84" s="712"/>
      <c r="BK84" s="712"/>
      <c r="BL84" s="712"/>
      <c r="BM84" s="712"/>
      <c r="BN84" s="712"/>
      <c r="BO84" s="712"/>
      <c r="BP84" s="712"/>
      <c r="BQ84" s="712"/>
      <c r="BR84" s="712"/>
      <c r="BS84" s="712"/>
      <c r="BT84" s="712"/>
    </row>
    <row r="85" spans="4:72" ht="134.25" customHeight="1" x14ac:dyDescent="0.25">
      <c r="D85" s="74"/>
      <c r="E85" s="198" t="s">
        <v>298</v>
      </c>
      <c r="F85" s="213"/>
      <c r="G85" s="213"/>
      <c r="H85" s="686"/>
      <c r="I85" s="687"/>
      <c r="J85" s="687"/>
      <c r="K85" s="687"/>
      <c r="L85" s="687"/>
      <c r="M85" s="687"/>
      <c r="N85" s="687"/>
      <c r="O85" s="687"/>
      <c r="P85" s="687"/>
      <c r="Q85" s="687"/>
      <c r="R85" s="687"/>
      <c r="S85" s="687"/>
      <c r="T85" s="687"/>
      <c r="U85" s="688"/>
      <c r="W85" s="355"/>
      <c r="X85" s="355"/>
      <c r="Y85" s="355"/>
      <c r="Z85" s="355"/>
      <c r="AA85" s="355"/>
      <c r="AB85" s="355"/>
      <c r="AC85" s="355"/>
      <c r="AD85" s="355"/>
      <c r="AE85" s="355"/>
      <c r="AF85" s="355"/>
      <c r="AG85" s="355"/>
      <c r="AH85" s="355"/>
      <c r="AI85" s="355"/>
      <c r="AK85" s="154"/>
      <c r="AL85" s="154"/>
      <c r="AM85" s="154"/>
      <c r="AN85" s="154"/>
      <c r="AO85" s="74"/>
      <c r="AP85" s="198" t="s">
        <v>298</v>
      </c>
      <c r="AQ85" s="367"/>
      <c r="AR85" s="367"/>
      <c r="AS85" s="705"/>
      <c r="AT85" s="706"/>
      <c r="AU85" s="706"/>
      <c r="AV85" s="706"/>
      <c r="AW85" s="706"/>
      <c r="AX85" s="706"/>
      <c r="AY85" s="706"/>
      <c r="AZ85" s="706"/>
      <c r="BA85" s="706"/>
      <c r="BB85" s="706"/>
      <c r="BC85" s="706"/>
      <c r="BD85" s="706"/>
      <c r="BE85" s="706"/>
      <c r="BF85" s="707"/>
    </row>
    <row r="86" spans="4:72" x14ac:dyDescent="0.25">
      <c r="D86" s="74"/>
      <c r="E86" s="213"/>
      <c r="F86" s="213"/>
      <c r="G86" s="213"/>
      <c r="H86" s="223" t="s">
        <v>299</v>
      </c>
      <c r="I86" s="213"/>
      <c r="J86" s="213"/>
      <c r="K86" s="213"/>
      <c r="L86" s="213"/>
      <c r="M86" s="689">
        <f>1000-LEN(H85)</f>
        <v>1000</v>
      </c>
      <c r="N86" s="689"/>
      <c r="P86" s="213"/>
      <c r="Q86" s="213"/>
      <c r="R86" s="213"/>
      <c r="S86" s="213"/>
      <c r="T86" s="213"/>
      <c r="U86" s="186"/>
      <c r="W86" s="355"/>
      <c r="X86" s="355"/>
      <c r="Y86" s="355"/>
      <c r="Z86" s="355"/>
      <c r="AA86" s="355"/>
      <c r="AB86" s="355"/>
      <c r="AC86" s="355"/>
      <c r="AD86" s="355"/>
      <c r="AE86" s="355"/>
      <c r="AF86" s="355"/>
      <c r="AG86" s="355"/>
      <c r="AH86" s="355"/>
      <c r="AI86" s="355"/>
      <c r="AK86" s="154"/>
      <c r="AL86" s="154"/>
      <c r="AM86" s="154"/>
      <c r="AN86" s="154"/>
      <c r="AO86" s="74"/>
      <c r="AP86" s="367"/>
      <c r="AQ86" s="367"/>
      <c r="AR86" s="367"/>
      <c r="AS86" s="223" t="s">
        <v>299</v>
      </c>
      <c r="AT86" s="367"/>
      <c r="AU86" s="367"/>
      <c r="AV86" s="367"/>
      <c r="AW86" s="367"/>
      <c r="AX86" s="689">
        <f>1000-LEN(AS85)</f>
        <v>1000</v>
      </c>
      <c r="AY86" s="689"/>
      <c r="BA86" s="367"/>
      <c r="BB86" s="367"/>
      <c r="BC86" s="367"/>
      <c r="BD86" s="367"/>
      <c r="BE86" s="367"/>
      <c r="BF86" s="186"/>
    </row>
    <row r="87" spans="4:72" x14ac:dyDescent="0.25">
      <c r="D87" s="74"/>
      <c r="E87" s="213"/>
      <c r="F87" s="213"/>
      <c r="G87" s="213"/>
      <c r="H87" s="213"/>
      <c r="I87" s="213"/>
      <c r="J87" s="213"/>
      <c r="K87" s="213"/>
      <c r="L87" s="213"/>
      <c r="M87" s="213"/>
      <c r="N87" s="213"/>
      <c r="P87" s="213"/>
      <c r="Q87" s="213"/>
      <c r="R87" s="213"/>
      <c r="S87" s="213"/>
      <c r="T87" s="213"/>
      <c r="U87" s="186"/>
      <c r="W87" s="355"/>
      <c r="X87" s="355"/>
      <c r="Y87" s="355"/>
      <c r="Z87" s="355"/>
      <c r="AA87" s="355"/>
      <c r="AB87" s="355"/>
      <c r="AC87" s="355"/>
      <c r="AD87" s="355"/>
      <c r="AE87" s="355"/>
      <c r="AF87" s="355"/>
      <c r="AG87" s="355"/>
      <c r="AH87" s="355"/>
      <c r="AI87" s="355"/>
      <c r="AK87" s="154"/>
      <c r="AL87" s="154"/>
      <c r="AM87" s="154"/>
      <c r="AN87" s="154"/>
      <c r="AO87" s="74"/>
      <c r="AP87" s="367"/>
      <c r="AQ87" s="367"/>
      <c r="AR87" s="367"/>
      <c r="AS87" s="367"/>
      <c r="AT87" s="367"/>
      <c r="AU87" s="367"/>
      <c r="AV87" s="367"/>
      <c r="AW87" s="367"/>
      <c r="AX87" s="367"/>
      <c r="AY87" s="367"/>
      <c r="BA87" s="367"/>
      <c r="BB87" s="367"/>
      <c r="BC87" s="367"/>
      <c r="BD87" s="367"/>
      <c r="BE87" s="367"/>
      <c r="BF87" s="186"/>
    </row>
    <row r="88" spans="4:72" ht="15.75" customHeight="1" x14ac:dyDescent="0.25">
      <c r="D88" s="74"/>
      <c r="E88" s="196" t="s">
        <v>292</v>
      </c>
      <c r="F88" s="213"/>
      <c r="G88" s="213"/>
      <c r="H88" s="690"/>
      <c r="I88" s="690"/>
      <c r="J88" s="690"/>
      <c r="K88" s="690"/>
      <c r="L88" s="213"/>
      <c r="M88" s="213"/>
      <c r="N88" s="213"/>
      <c r="P88" s="213" t="s">
        <v>293</v>
      </c>
      <c r="Q88" s="213"/>
      <c r="R88" s="213"/>
      <c r="S88" s="213"/>
      <c r="T88" s="227"/>
      <c r="U88" s="186"/>
      <c r="W88" s="355">
        <f t="shared" ref="W88:AI88" si="109">IF($H90="",0,IF($H88=W$24,1,0))</f>
        <v>0</v>
      </c>
      <c r="X88" s="355">
        <f t="shared" si="109"/>
        <v>0</v>
      </c>
      <c r="Y88" s="355">
        <f t="shared" si="109"/>
        <v>0</v>
      </c>
      <c r="Z88" s="355">
        <f t="shared" si="109"/>
        <v>0</v>
      </c>
      <c r="AA88" s="355">
        <f t="shared" si="109"/>
        <v>0</v>
      </c>
      <c r="AB88" s="355">
        <f t="shared" si="109"/>
        <v>0</v>
      </c>
      <c r="AC88" s="355">
        <f t="shared" si="109"/>
        <v>0</v>
      </c>
      <c r="AD88" s="355">
        <f t="shared" si="109"/>
        <v>0</v>
      </c>
      <c r="AE88" s="355">
        <f t="shared" si="109"/>
        <v>0</v>
      </c>
      <c r="AF88" s="355">
        <f t="shared" si="109"/>
        <v>0</v>
      </c>
      <c r="AG88" s="355">
        <f t="shared" si="109"/>
        <v>0</v>
      </c>
      <c r="AH88" s="355">
        <f t="shared" si="109"/>
        <v>0</v>
      </c>
      <c r="AI88" s="355">
        <f t="shared" si="109"/>
        <v>0</v>
      </c>
      <c r="AK88" s="154"/>
      <c r="AL88" s="154"/>
      <c r="AM88" s="154"/>
      <c r="AN88" s="154"/>
      <c r="AO88" s="74"/>
      <c r="AP88" s="196" t="s">
        <v>292</v>
      </c>
      <c r="AQ88" s="367"/>
      <c r="AR88" s="367"/>
      <c r="AS88" s="559"/>
      <c r="AT88" s="559"/>
      <c r="AU88" s="559"/>
      <c r="AV88" s="559"/>
      <c r="AW88" s="367"/>
      <c r="AX88" s="367"/>
      <c r="AY88" s="367"/>
      <c r="BA88" s="367" t="s">
        <v>293</v>
      </c>
      <c r="BB88" s="367"/>
      <c r="BC88" s="367"/>
      <c r="BD88" s="367"/>
      <c r="BE88" s="305"/>
      <c r="BF88" s="186"/>
      <c r="BH88" s="355">
        <f t="shared" ref="BH88:BT88" si="110">IF($H90="",0,IF($H88=BH$24,1,0))</f>
        <v>0</v>
      </c>
      <c r="BI88" s="355">
        <f t="shared" si="110"/>
        <v>0</v>
      </c>
      <c r="BJ88" s="355">
        <f t="shared" si="110"/>
        <v>0</v>
      </c>
      <c r="BK88" s="355">
        <f t="shared" si="110"/>
        <v>0</v>
      </c>
      <c r="BL88" s="355">
        <f t="shared" si="110"/>
        <v>0</v>
      </c>
      <c r="BM88" s="355">
        <f t="shared" si="110"/>
        <v>0</v>
      </c>
      <c r="BN88" s="355">
        <f t="shared" si="110"/>
        <v>0</v>
      </c>
      <c r="BO88" s="355">
        <f t="shared" si="110"/>
        <v>0</v>
      </c>
      <c r="BP88" s="355">
        <f t="shared" si="110"/>
        <v>0</v>
      </c>
      <c r="BQ88" s="355">
        <f t="shared" si="110"/>
        <v>0</v>
      </c>
      <c r="BR88" s="355">
        <f t="shared" si="110"/>
        <v>0</v>
      </c>
      <c r="BS88" s="355">
        <f t="shared" si="110"/>
        <v>0</v>
      </c>
      <c r="BT88" s="355">
        <f t="shared" si="110"/>
        <v>0</v>
      </c>
    </row>
    <row r="89" spans="4:72" x14ac:dyDescent="0.25">
      <c r="D89" s="74"/>
      <c r="W89" s="712">
        <f t="shared" ref="W89" si="111">T88</f>
        <v>0</v>
      </c>
      <c r="X89" s="712"/>
      <c r="Y89" s="712"/>
      <c r="Z89" s="712"/>
      <c r="AA89" s="712"/>
      <c r="AB89" s="712"/>
      <c r="AC89" s="712"/>
      <c r="AD89" s="712"/>
      <c r="AE89" s="712"/>
      <c r="AF89" s="712"/>
      <c r="AG89" s="712"/>
      <c r="AH89" s="712"/>
      <c r="AI89" s="712"/>
      <c r="AK89" s="154"/>
      <c r="AL89" s="154"/>
      <c r="AM89" s="154"/>
      <c r="AN89" s="154"/>
      <c r="AO89" s="74"/>
      <c r="BH89" s="712">
        <f t="shared" ref="BH89" si="112">BE88</f>
        <v>0</v>
      </c>
      <c r="BI89" s="712"/>
      <c r="BJ89" s="712"/>
      <c r="BK89" s="712"/>
      <c r="BL89" s="712"/>
      <c r="BM89" s="712"/>
      <c r="BN89" s="712"/>
      <c r="BO89" s="712"/>
      <c r="BP89" s="712"/>
      <c r="BQ89" s="712"/>
      <c r="BR89" s="712"/>
      <c r="BS89" s="712"/>
      <c r="BT89" s="712"/>
    </row>
    <row r="90" spans="4:72" ht="134.25" customHeight="1" x14ac:dyDescent="0.25">
      <c r="D90" s="74"/>
      <c r="E90" s="198" t="s">
        <v>298</v>
      </c>
      <c r="F90" s="213"/>
      <c r="G90" s="213"/>
      <c r="H90" s="686"/>
      <c r="I90" s="687"/>
      <c r="J90" s="687"/>
      <c r="K90" s="687"/>
      <c r="L90" s="687"/>
      <c r="M90" s="687"/>
      <c r="N90" s="687"/>
      <c r="O90" s="687"/>
      <c r="P90" s="687"/>
      <c r="Q90" s="687"/>
      <c r="R90" s="687"/>
      <c r="S90" s="687"/>
      <c r="T90" s="687"/>
      <c r="U90" s="688"/>
      <c r="W90" s="355"/>
      <c r="X90" s="355"/>
      <c r="Y90" s="355"/>
      <c r="Z90" s="355"/>
      <c r="AA90" s="355"/>
      <c r="AB90" s="355"/>
      <c r="AC90" s="355"/>
      <c r="AD90" s="355"/>
      <c r="AE90" s="355"/>
      <c r="AF90" s="355"/>
      <c r="AG90" s="355"/>
      <c r="AH90" s="355"/>
      <c r="AI90" s="355"/>
      <c r="AK90" s="154"/>
      <c r="AL90" s="154"/>
      <c r="AM90" s="154"/>
      <c r="AN90" s="154"/>
      <c r="AO90" s="74"/>
      <c r="AP90" s="198" t="s">
        <v>298</v>
      </c>
      <c r="AQ90" s="367"/>
      <c r="AR90" s="367"/>
      <c r="AS90" s="705"/>
      <c r="AT90" s="706"/>
      <c r="AU90" s="706"/>
      <c r="AV90" s="706"/>
      <c r="AW90" s="706"/>
      <c r="AX90" s="706"/>
      <c r="AY90" s="706"/>
      <c r="AZ90" s="706"/>
      <c r="BA90" s="706"/>
      <c r="BB90" s="706"/>
      <c r="BC90" s="706"/>
      <c r="BD90" s="706"/>
      <c r="BE90" s="706"/>
      <c r="BF90" s="707"/>
    </row>
    <row r="91" spans="4:72" x14ac:dyDescent="0.25">
      <c r="D91" s="74"/>
      <c r="E91" s="213"/>
      <c r="F91" s="213"/>
      <c r="G91" s="213"/>
      <c r="H91" s="223" t="s">
        <v>299</v>
      </c>
      <c r="I91" s="213"/>
      <c r="J91" s="213"/>
      <c r="K91" s="213"/>
      <c r="L91" s="213"/>
      <c r="M91" s="689">
        <f>1000-LEN(H90)</f>
        <v>1000</v>
      </c>
      <c r="N91" s="689"/>
      <c r="P91" s="213"/>
      <c r="Q91" s="213"/>
      <c r="R91" s="213"/>
      <c r="S91" s="213"/>
      <c r="T91" s="213"/>
      <c r="U91" s="186"/>
      <c r="W91" s="355"/>
      <c r="X91" s="355"/>
      <c r="Y91" s="355"/>
      <c r="Z91" s="355"/>
      <c r="AA91" s="355"/>
      <c r="AB91" s="355"/>
      <c r="AC91" s="355"/>
      <c r="AD91" s="355"/>
      <c r="AE91" s="355"/>
      <c r="AF91" s="355"/>
      <c r="AG91" s="355"/>
      <c r="AH91" s="355"/>
      <c r="AI91" s="355"/>
      <c r="AK91" s="154"/>
      <c r="AL91" s="154"/>
      <c r="AM91" s="154"/>
      <c r="AN91" s="154"/>
      <c r="AO91" s="74"/>
      <c r="AP91" s="367"/>
      <c r="AQ91" s="367"/>
      <c r="AR91" s="367"/>
      <c r="AS91" s="223" t="s">
        <v>299</v>
      </c>
      <c r="AT91" s="367"/>
      <c r="AU91" s="367"/>
      <c r="AV91" s="367"/>
      <c r="AW91" s="367"/>
      <c r="AX91" s="689">
        <f>1000-LEN(AS90)</f>
        <v>1000</v>
      </c>
      <c r="AY91" s="689"/>
      <c r="BA91" s="367"/>
      <c r="BB91" s="367"/>
      <c r="BC91" s="367"/>
      <c r="BD91" s="367"/>
      <c r="BE91" s="367"/>
      <c r="BF91" s="186"/>
    </row>
    <row r="92" spans="4:72" x14ac:dyDescent="0.25">
      <c r="D92" s="74"/>
      <c r="E92" s="213"/>
      <c r="F92" s="213"/>
      <c r="G92" s="213"/>
      <c r="H92" s="213"/>
      <c r="I92" s="213"/>
      <c r="J92" s="213"/>
      <c r="K92" s="213"/>
      <c r="L92" s="213"/>
      <c r="M92" s="213"/>
      <c r="N92" s="213"/>
      <c r="P92" s="213"/>
      <c r="Q92" s="213"/>
      <c r="R92" s="213"/>
      <c r="S92" s="213"/>
      <c r="T92" s="213"/>
      <c r="U92" s="186"/>
      <c r="W92" s="355"/>
      <c r="X92" s="355"/>
      <c r="Y92" s="355"/>
      <c r="Z92" s="355"/>
      <c r="AA92" s="355"/>
      <c r="AB92" s="355"/>
      <c r="AC92" s="355"/>
      <c r="AD92" s="355"/>
      <c r="AE92" s="355"/>
      <c r="AF92" s="355"/>
      <c r="AG92" s="355"/>
      <c r="AH92" s="355"/>
      <c r="AI92" s="355"/>
      <c r="AK92" s="154"/>
      <c r="AL92" s="154"/>
      <c r="AM92" s="154"/>
      <c r="AN92" s="154"/>
      <c r="AO92" s="74"/>
      <c r="AP92" s="367"/>
      <c r="AQ92" s="367"/>
      <c r="AR92" s="367"/>
      <c r="AS92" s="367"/>
      <c r="AT92" s="367"/>
      <c r="AU92" s="367"/>
      <c r="AV92" s="367"/>
      <c r="AW92" s="367"/>
      <c r="AX92" s="367"/>
      <c r="AY92" s="367"/>
      <c r="BA92" s="367"/>
      <c r="BB92" s="367"/>
      <c r="BC92" s="367"/>
      <c r="BD92" s="367"/>
      <c r="BE92" s="367"/>
      <c r="BF92" s="186"/>
    </row>
    <row r="93" spans="4:72" ht="15.75" customHeight="1" x14ac:dyDescent="0.25">
      <c r="D93" s="74"/>
      <c r="E93" s="196" t="s">
        <v>292</v>
      </c>
      <c r="F93" s="213"/>
      <c r="G93" s="213"/>
      <c r="H93" s="690"/>
      <c r="I93" s="690"/>
      <c r="J93" s="690"/>
      <c r="K93" s="690"/>
      <c r="L93" s="213"/>
      <c r="M93" s="213"/>
      <c r="N93" s="213"/>
      <c r="P93" s="213" t="s">
        <v>293</v>
      </c>
      <c r="Q93" s="213"/>
      <c r="R93" s="213"/>
      <c r="S93" s="213"/>
      <c r="T93" s="227"/>
      <c r="U93" s="186"/>
      <c r="W93" s="355">
        <f t="shared" ref="W93:AI93" si="113">IF($H95="",0,IF($H93=W$24,1,0))</f>
        <v>0</v>
      </c>
      <c r="X93" s="355">
        <f t="shared" si="113"/>
        <v>0</v>
      </c>
      <c r="Y93" s="355">
        <f t="shared" si="113"/>
        <v>0</v>
      </c>
      <c r="Z93" s="355">
        <f t="shared" si="113"/>
        <v>0</v>
      </c>
      <c r="AA93" s="355">
        <f t="shared" si="113"/>
        <v>0</v>
      </c>
      <c r="AB93" s="355">
        <f t="shared" si="113"/>
        <v>0</v>
      </c>
      <c r="AC93" s="355">
        <f t="shared" si="113"/>
        <v>0</v>
      </c>
      <c r="AD93" s="355">
        <f t="shared" si="113"/>
        <v>0</v>
      </c>
      <c r="AE93" s="355">
        <f t="shared" si="113"/>
        <v>0</v>
      </c>
      <c r="AF93" s="355">
        <f t="shared" si="113"/>
        <v>0</v>
      </c>
      <c r="AG93" s="355">
        <f t="shared" si="113"/>
        <v>0</v>
      </c>
      <c r="AH93" s="355">
        <f t="shared" si="113"/>
        <v>0</v>
      </c>
      <c r="AI93" s="355">
        <f t="shared" si="113"/>
        <v>0</v>
      </c>
      <c r="AK93" s="154"/>
      <c r="AL93" s="154"/>
      <c r="AM93" s="154"/>
      <c r="AN93" s="154"/>
      <c r="AO93" s="74"/>
      <c r="AP93" s="196" t="s">
        <v>292</v>
      </c>
      <c r="AQ93" s="367"/>
      <c r="AR93" s="367"/>
      <c r="AS93" s="559"/>
      <c r="AT93" s="559"/>
      <c r="AU93" s="559"/>
      <c r="AV93" s="559"/>
      <c r="AW93" s="367"/>
      <c r="AX93" s="367"/>
      <c r="AY93" s="367"/>
      <c r="BA93" s="367" t="s">
        <v>293</v>
      </c>
      <c r="BB93" s="367"/>
      <c r="BC93" s="367"/>
      <c r="BD93" s="367"/>
      <c r="BE93" s="305"/>
      <c r="BF93" s="186"/>
      <c r="BH93" s="355">
        <f t="shared" ref="BH93:BT93" si="114">IF($H95="",0,IF($H93=BH$24,1,0))</f>
        <v>0</v>
      </c>
      <c r="BI93" s="355">
        <f t="shared" si="114"/>
        <v>0</v>
      </c>
      <c r="BJ93" s="355">
        <f t="shared" si="114"/>
        <v>0</v>
      </c>
      <c r="BK93" s="355">
        <f t="shared" si="114"/>
        <v>0</v>
      </c>
      <c r="BL93" s="355">
        <f t="shared" si="114"/>
        <v>0</v>
      </c>
      <c r="BM93" s="355">
        <f t="shared" si="114"/>
        <v>0</v>
      </c>
      <c r="BN93" s="355">
        <f t="shared" si="114"/>
        <v>0</v>
      </c>
      <c r="BO93" s="355">
        <f t="shared" si="114"/>
        <v>0</v>
      </c>
      <c r="BP93" s="355">
        <f t="shared" si="114"/>
        <v>0</v>
      </c>
      <c r="BQ93" s="355">
        <f t="shared" si="114"/>
        <v>0</v>
      </c>
      <c r="BR93" s="355">
        <f t="shared" si="114"/>
        <v>0</v>
      </c>
      <c r="BS93" s="355">
        <f t="shared" si="114"/>
        <v>0</v>
      </c>
      <c r="BT93" s="355">
        <f t="shared" si="114"/>
        <v>0</v>
      </c>
    </row>
    <row r="94" spans="4:72" x14ac:dyDescent="0.25">
      <c r="D94" s="74"/>
      <c r="W94" s="712">
        <f t="shared" ref="W94" si="115">T93</f>
        <v>0</v>
      </c>
      <c r="X94" s="712"/>
      <c r="Y94" s="712"/>
      <c r="Z94" s="712"/>
      <c r="AA94" s="712"/>
      <c r="AB94" s="712"/>
      <c r="AC94" s="712"/>
      <c r="AD94" s="712"/>
      <c r="AE94" s="712"/>
      <c r="AF94" s="712"/>
      <c r="AG94" s="712"/>
      <c r="AH94" s="712"/>
      <c r="AI94" s="712"/>
      <c r="AK94" s="154"/>
      <c r="AL94" s="154"/>
      <c r="AM94" s="154"/>
      <c r="AN94" s="154"/>
      <c r="AO94" s="74"/>
      <c r="BH94" s="712">
        <f t="shared" ref="BH94" si="116">BE93</f>
        <v>0</v>
      </c>
      <c r="BI94" s="712"/>
      <c r="BJ94" s="712"/>
      <c r="BK94" s="712"/>
      <c r="BL94" s="712"/>
      <c r="BM94" s="712"/>
      <c r="BN94" s="712"/>
      <c r="BO94" s="712"/>
      <c r="BP94" s="712"/>
      <c r="BQ94" s="712"/>
      <c r="BR94" s="712"/>
      <c r="BS94" s="712"/>
      <c r="BT94" s="712"/>
    </row>
    <row r="95" spans="4:72" ht="134.25" customHeight="1" x14ac:dyDescent="0.25">
      <c r="D95" s="74"/>
      <c r="E95" s="198" t="s">
        <v>298</v>
      </c>
      <c r="F95" s="213"/>
      <c r="G95" s="213"/>
      <c r="H95" s="686"/>
      <c r="I95" s="687"/>
      <c r="J95" s="687"/>
      <c r="K95" s="687"/>
      <c r="L95" s="687"/>
      <c r="M95" s="687"/>
      <c r="N95" s="687"/>
      <c r="O95" s="687"/>
      <c r="P95" s="687"/>
      <c r="Q95" s="687"/>
      <c r="R95" s="687"/>
      <c r="S95" s="687"/>
      <c r="T95" s="687"/>
      <c r="U95" s="688"/>
      <c r="W95" s="355"/>
      <c r="X95" s="355"/>
      <c r="Y95" s="355"/>
      <c r="Z95" s="355"/>
      <c r="AA95" s="355"/>
      <c r="AB95" s="355"/>
      <c r="AC95" s="355"/>
      <c r="AD95" s="355"/>
      <c r="AE95" s="355"/>
      <c r="AF95" s="355"/>
      <c r="AG95" s="355"/>
      <c r="AH95" s="355"/>
      <c r="AI95" s="355"/>
      <c r="AK95" s="154"/>
      <c r="AL95" s="154"/>
      <c r="AM95" s="154"/>
      <c r="AN95" s="154"/>
      <c r="AO95" s="74"/>
      <c r="AP95" s="198" t="s">
        <v>298</v>
      </c>
      <c r="AQ95" s="367"/>
      <c r="AR95" s="367"/>
      <c r="AS95" s="705"/>
      <c r="AT95" s="706"/>
      <c r="AU95" s="706"/>
      <c r="AV95" s="706"/>
      <c r="AW95" s="706"/>
      <c r="AX95" s="706"/>
      <c r="AY95" s="706"/>
      <c r="AZ95" s="706"/>
      <c r="BA95" s="706"/>
      <c r="BB95" s="706"/>
      <c r="BC95" s="706"/>
      <c r="BD95" s="706"/>
      <c r="BE95" s="706"/>
      <c r="BF95" s="707"/>
    </row>
    <row r="96" spans="4:72" x14ac:dyDescent="0.25">
      <c r="D96" s="74"/>
      <c r="E96" s="213"/>
      <c r="F96" s="213"/>
      <c r="G96" s="213"/>
      <c r="H96" s="223" t="s">
        <v>299</v>
      </c>
      <c r="I96" s="213"/>
      <c r="J96" s="213"/>
      <c r="K96" s="213"/>
      <c r="L96" s="213"/>
      <c r="M96" s="689">
        <f>1000-LEN(H95)</f>
        <v>1000</v>
      </c>
      <c r="N96" s="689"/>
      <c r="P96" s="213"/>
      <c r="Q96" s="213"/>
      <c r="R96" s="213"/>
      <c r="S96" s="213"/>
      <c r="T96" s="213"/>
      <c r="U96" s="186"/>
      <c r="W96" s="355"/>
      <c r="X96" s="355"/>
      <c r="Y96" s="355"/>
      <c r="Z96" s="355"/>
      <c r="AA96" s="355"/>
      <c r="AB96" s="355"/>
      <c r="AC96" s="355"/>
      <c r="AD96" s="355"/>
      <c r="AE96" s="355"/>
      <c r="AF96" s="355"/>
      <c r="AG96" s="355"/>
      <c r="AH96" s="355"/>
      <c r="AI96" s="355"/>
      <c r="AK96" s="154"/>
      <c r="AL96" s="154"/>
      <c r="AM96" s="154"/>
      <c r="AN96" s="154"/>
      <c r="AO96" s="74"/>
      <c r="AP96" s="367"/>
      <c r="AQ96" s="367"/>
      <c r="AR96" s="367"/>
      <c r="AS96" s="223" t="s">
        <v>299</v>
      </c>
      <c r="AT96" s="367"/>
      <c r="AU96" s="367"/>
      <c r="AV96" s="367"/>
      <c r="AW96" s="367"/>
      <c r="AX96" s="689">
        <f>1000-LEN(AS95)</f>
        <v>1000</v>
      </c>
      <c r="AY96" s="689"/>
      <c r="BA96" s="367"/>
      <c r="BB96" s="367"/>
      <c r="BC96" s="367"/>
      <c r="BD96" s="367"/>
      <c r="BE96" s="367"/>
      <c r="BF96" s="186"/>
    </row>
    <row r="97" spans="4:72" x14ac:dyDescent="0.25">
      <c r="D97" s="74"/>
      <c r="E97" s="213"/>
      <c r="F97" s="213"/>
      <c r="G97" s="213"/>
      <c r="H97" s="213"/>
      <c r="I97" s="213"/>
      <c r="J97" s="213"/>
      <c r="K97" s="213"/>
      <c r="L97" s="213"/>
      <c r="M97" s="213"/>
      <c r="N97" s="213"/>
      <c r="P97" s="213"/>
      <c r="Q97" s="213"/>
      <c r="R97" s="213"/>
      <c r="S97" s="213"/>
      <c r="T97" s="213"/>
      <c r="U97" s="186"/>
      <c r="W97" s="355"/>
      <c r="X97" s="355"/>
      <c r="Y97" s="355"/>
      <c r="Z97" s="355"/>
      <c r="AA97" s="355"/>
      <c r="AB97" s="355"/>
      <c r="AC97" s="355"/>
      <c r="AD97" s="355"/>
      <c r="AE97" s="355"/>
      <c r="AF97" s="355"/>
      <c r="AG97" s="355"/>
      <c r="AH97" s="355"/>
      <c r="AI97" s="355"/>
      <c r="AK97" s="154"/>
      <c r="AL97" s="154"/>
      <c r="AM97" s="154"/>
      <c r="AN97" s="154"/>
      <c r="AO97" s="74"/>
      <c r="AP97" s="367"/>
      <c r="AQ97" s="367"/>
      <c r="AR97" s="367"/>
      <c r="AS97" s="367"/>
      <c r="AT97" s="367"/>
      <c r="AU97" s="367"/>
      <c r="AV97" s="367"/>
      <c r="AW97" s="367"/>
      <c r="AX97" s="367"/>
      <c r="AY97" s="367"/>
      <c r="BA97" s="367"/>
      <c r="BB97" s="367"/>
      <c r="BC97" s="367"/>
      <c r="BD97" s="367"/>
      <c r="BE97" s="367"/>
      <c r="BF97" s="186"/>
    </row>
    <row r="98" spans="4:72" ht="15.75" customHeight="1" x14ac:dyDescent="0.25">
      <c r="D98" s="74"/>
      <c r="E98" s="196" t="s">
        <v>292</v>
      </c>
      <c r="F98" s="213"/>
      <c r="G98" s="213"/>
      <c r="H98" s="690"/>
      <c r="I98" s="690"/>
      <c r="J98" s="690"/>
      <c r="K98" s="690"/>
      <c r="L98" s="213"/>
      <c r="M98" s="213"/>
      <c r="N98" s="213"/>
      <c r="P98" s="213" t="s">
        <v>293</v>
      </c>
      <c r="Q98" s="213"/>
      <c r="R98" s="213"/>
      <c r="S98" s="213"/>
      <c r="T98" s="227"/>
      <c r="U98" s="186"/>
      <c r="W98" s="355">
        <f t="shared" ref="W98:AI98" si="117">IF($H100="",0,IF($H98=W$24,1,0))</f>
        <v>0</v>
      </c>
      <c r="X98" s="355">
        <f t="shared" si="117"/>
        <v>0</v>
      </c>
      <c r="Y98" s="355">
        <f t="shared" si="117"/>
        <v>0</v>
      </c>
      <c r="Z98" s="355">
        <f t="shared" si="117"/>
        <v>0</v>
      </c>
      <c r="AA98" s="355">
        <f t="shared" si="117"/>
        <v>0</v>
      </c>
      <c r="AB98" s="355">
        <f t="shared" si="117"/>
        <v>0</v>
      </c>
      <c r="AC98" s="355">
        <f t="shared" si="117"/>
        <v>0</v>
      </c>
      <c r="AD98" s="355">
        <f t="shared" si="117"/>
        <v>0</v>
      </c>
      <c r="AE98" s="355">
        <f t="shared" si="117"/>
        <v>0</v>
      </c>
      <c r="AF98" s="355">
        <f t="shared" si="117"/>
        <v>0</v>
      </c>
      <c r="AG98" s="355">
        <f t="shared" si="117"/>
        <v>0</v>
      </c>
      <c r="AH98" s="355">
        <f t="shared" si="117"/>
        <v>0</v>
      </c>
      <c r="AI98" s="355">
        <f t="shared" si="117"/>
        <v>0</v>
      </c>
      <c r="AK98" s="154"/>
      <c r="AL98" s="154"/>
      <c r="AM98" s="154"/>
      <c r="AN98" s="154"/>
      <c r="AO98" s="74"/>
      <c r="AP98" s="196" t="s">
        <v>292</v>
      </c>
      <c r="AQ98" s="367"/>
      <c r="AR98" s="367"/>
      <c r="AS98" s="559"/>
      <c r="AT98" s="559"/>
      <c r="AU98" s="559"/>
      <c r="AV98" s="559"/>
      <c r="AW98" s="367"/>
      <c r="AX98" s="367"/>
      <c r="AY98" s="367"/>
      <c r="BA98" s="367" t="s">
        <v>293</v>
      </c>
      <c r="BB98" s="367"/>
      <c r="BC98" s="367"/>
      <c r="BD98" s="367"/>
      <c r="BE98" s="305"/>
      <c r="BF98" s="186"/>
      <c r="BH98" s="355">
        <f t="shared" ref="BH98:BT98" si="118">IF($H100="",0,IF($H98=BH$24,1,0))</f>
        <v>0</v>
      </c>
      <c r="BI98" s="355">
        <f t="shared" si="118"/>
        <v>0</v>
      </c>
      <c r="BJ98" s="355">
        <f t="shared" si="118"/>
        <v>0</v>
      </c>
      <c r="BK98" s="355">
        <f t="shared" si="118"/>
        <v>0</v>
      </c>
      <c r="BL98" s="355">
        <f t="shared" si="118"/>
        <v>0</v>
      </c>
      <c r="BM98" s="355">
        <f t="shared" si="118"/>
        <v>0</v>
      </c>
      <c r="BN98" s="355">
        <f t="shared" si="118"/>
        <v>0</v>
      </c>
      <c r="BO98" s="355">
        <f t="shared" si="118"/>
        <v>0</v>
      </c>
      <c r="BP98" s="355">
        <f t="shared" si="118"/>
        <v>0</v>
      </c>
      <c r="BQ98" s="355">
        <f t="shared" si="118"/>
        <v>0</v>
      </c>
      <c r="BR98" s="355">
        <f t="shared" si="118"/>
        <v>0</v>
      </c>
      <c r="BS98" s="355">
        <f t="shared" si="118"/>
        <v>0</v>
      </c>
      <c r="BT98" s="355">
        <f t="shared" si="118"/>
        <v>0</v>
      </c>
    </row>
    <row r="99" spans="4:72" x14ac:dyDescent="0.25">
      <c r="D99" s="74"/>
      <c r="W99" s="712">
        <f t="shared" ref="W99" si="119">T98</f>
        <v>0</v>
      </c>
      <c r="X99" s="712"/>
      <c r="Y99" s="712"/>
      <c r="Z99" s="712"/>
      <c r="AA99" s="712"/>
      <c r="AB99" s="712"/>
      <c r="AC99" s="712"/>
      <c r="AD99" s="712"/>
      <c r="AE99" s="712"/>
      <c r="AF99" s="712"/>
      <c r="AG99" s="712"/>
      <c r="AH99" s="712"/>
      <c r="AI99" s="712"/>
      <c r="AK99" s="154"/>
      <c r="AL99" s="154"/>
      <c r="AM99" s="154"/>
      <c r="AN99" s="154"/>
      <c r="AO99" s="74"/>
      <c r="BH99" s="712">
        <f t="shared" ref="BH99" si="120">BE98</f>
        <v>0</v>
      </c>
      <c r="BI99" s="712"/>
      <c r="BJ99" s="712"/>
      <c r="BK99" s="712"/>
      <c r="BL99" s="712"/>
      <c r="BM99" s="712"/>
      <c r="BN99" s="712"/>
      <c r="BO99" s="712"/>
      <c r="BP99" s="712"/>
      <c r="BQ99" s="712"/>
      <c r="BR99" s="712"/>
      <c r="BS99" s="712"/>
      <c r="BT99" s="712"/>
    </row>
    <row r="100" spans="4:72" ht="134.25" customHeight="1" x14ac:dyDescent="0.25">
      <c r="D100" s="74"/>
      <c r="E100" s="198" t="s">
        <v>298</v>
      </c>
      <c r="F100" s="213"/>
      <c r="G100" s="213"/>
      <c r="H100" s="686"/>
      <c r="I100" s="687"/>
      <c r="J100" s="687"/>
      <c r="K100" s="687"/>
      <c r="L100" s="687"/>
      <c r="M100" s="687"/>
      <c r="N100" s="687"/>
      <c r="O100" s="687"/>
      <c r="P100" s="687"/>
      <c r="Q100" s="687"/>
      <c r="R100" s="687"/>
      <c r="S100" s="687"/>
      <c r="T100" s="687"/>
      <c r="U100" s="688"/>
      <c r="W100" s="355"/>
      <c r="X100" s="355"/>
      <c r="Y100" s="355"/>
      <c r="Z100" s="355"/>
      <c r="AA100" s="355"/>
      <c r="AB100" s="355"/>
      <c r="AC100" s="355"/>
      <c r="AD100" s="355"/>
      <c r="AE100" s="355"/>
      <c r="AF100" s="355"/>
      <c r="AG100" s="355"/>
      <c r="AH100" s="355"/>
      <c r="AI100" s="355"/>
      <c r="AK100" s="154"/>
      <c r="AL100" s="154"/>
      <c r="AM100" s="154"/>
      <c r="AN100" s="154"/>
      <c r="AO100" s="74"/>
      <c r="AP100" s="198" t="s">
        <v>298</v>
      </c>
      <c r="AQ100" s="367"/>
      <c r="AR100" s="367"/>
      <c r="AS100" s="705"/>
      <c r="AT100" s="706"/>
      <c r="AU100" s="706"/>
      <c r="AV100" s="706"/>
      <c r="AW100" s="706"/>
      <c r="AX100" s="706"/>
      <c r="AY100" s="706"/>
      <c r="AZ100" s="706"/>
      <c r="BA100" s="706"/>
      <c r="BB100" s="706"/>
      <c r="BC100" s="706"/>
      <c r="BD100" s="706"/>
      <c r="BE100" s="706"/>
      <c r="BF100" s="707"/>
    </row>
    <row r="101" spans="4:72" x14ac:dyDescent="0.25">
      <c r="D101" s="74"/>
      <c r="E101" s="213"/>
      <c r="F101" s="213"/>
      <c r="G101" s="213"/>
      <c r="H101" s="223" t="s">
        <v>299</v>
      </c>
      <c r="I101" s="213"/>
      <c r="J101" s="213"/>
      <c r="K101" s="213"/>
      <c r="L101" s="213"/>
      <c r="M101" s="689">
        <f>1000-LEN(H100)</f>
        <v>1000</v>
      </c>
      <c r="N101" s="689"/>
      <c r="P101" s="213"/>
      <c r="Q101" s="213"/>
      <c r="R101" s="213"/>
      <c r="S101" s="213"/>
      <c r="T101" s="213"/>
      <c r="U101" s="186"/>
      <c r="W101" s="355"/>
      <c r="X101" s="355"/>
      <c r="Y101" s="355"/>
      <c r="Z101" s="355"/>
      <c r="AA101" s="355"/>
      <c r="AB101" s="355"/>
      <c r="AC101" s="355"/>
      <c r="AD101" s="355"/>
      <c r="AE101" s="355"/>
      <c r="AF101" s="355"/>
      <c r="AG101" s="355"/>
      <c r="AH101" s="355"/>
      <c r="AI101" s="355"/>
      <c r="AK101" s="154"/>
      <c r="AL101" s="154"/>
      <c r="AM101" s="154"/>
      <c r="AN101" s="154"/>
      <c r="AO101" s="74"/>
      <c r="AP101" s="367"/>
      <c r="AQ101" s="367"/>
      <c r="AR101" s="367"/>
      <c r="AS101" s="223" t="s">
        <v>299</v>
      </c>
      <c r="AT101" s="367"/>
      <c r="AU101" s="367"/>
      <c r="AV101" s="367"/>
      <c r="AW101" s="367"/>
      <c r="AX101" s="689">
        <f>1000-LEN(AS100)</f>
        <v>1000</v>
      </c>
      <c r="AY101" s="689"/>
      <c r="BA101" s="367"/>
      <c r="BB101" s="367"/>
      <c r="BC101" s="367"/>
      <c r="BD101" s="367"/>
      <c r="BE101" s="367"/>
      <c r="BF101" s="186"/>
    </row>
    <row r="102" spans="4:72" x14ac:dyDescent="0.25">
      <c r="D102" s="74"/>
      <c r="E102" s="213"/>
      <c r="F102" s="213"/>
      <c r="G102" s="213"/>
      <c r="H102" s="213"/>
      <c r="I102" s="213"/>
      <c r="J102" s="213"/>
      <c r="K102" s="213"/>
      <c r="L102" s="213"/>
      <c r="M102" s="213"/>
      <c r="N102" s="213"/>
      <c r="P102" s="213"/>
      <c r="Q102" s="213"/>
      <c r="R102" s="213"/>
      <c r="S102" s="213"/>
      <c r="T102" s="213"/>
      <c r="U102" s="186"/>
      <c r="W102" s="355"/>
      <c r="X102" s="355"/>
      <c r="Y102" s="355"/>
      <c r="Z102" s="355"/>
      <c r="AA102" s="355"/>
      <c r="AB102" s="355"/>
      <c r="AC102" s="355"/>
      <c r="AD102" s="355"/>
      <c r="AE102" s="355"/>
      <c r="AF102" s="355"/>
      <c r="AG102" s="355"/>
      <c r="AH102" s="355"/>
      <c r="AI102" s="355"/>
      <c r="AK102" s="154"/>
      <c r="AL102" s="154"/>
      <c r="AM102" s="154"/>
      <c r="AN102" s="154"/>
      <c r="AO102" s="74"/>
      <c r="AP102" s="367"/>
      <c r="AQ102" s="367"/>
      <c r="AR102" s="367"/>
      <c r="AS102" s="367"/>
      <c r="AT102" s="367"/>
      <c r="AU102" s="367"/>
      <c r="AV102" s="367"/>
      <c r="AW102" s="367"/>
      <c r="AX102" s="367"/>
      <c r="AY102" s="367"/>
      <c r="BA102" s="367"/>
      <c r="BB102" s="367"/>
      <c r="BC102" s="367"/>
      <c r="BD102" s="367"/>
      <c r="BE102" s="367"/>
      <c r="BF102" s="186"/>
    </row>
    <row r="103" spans="4:72" ht="15.75" customHeight="1" x14ac:dyDescent="0.25">
      <c r="D103" s="74"/>
      <c r="E103" s="196" t="s">
        <v>292</v>
      </c>
      <c r="F103" s="213"/>
      <c r="G103" s="213"/>
      <c r="H103" s="690"/>
      <c r="I103" s="690"/>
      <c r="J103" s="690"/>
      <c r="K103" s="690"/>
      <c r="L103" s="213"/>
      <c r="M103" s="213"/>
      <c r="N103" s="213"/>
      <c r="P103" s="213" t="s">
        <v>293</v>
      </c>
      <c r="Q103" s="213"/>
      <c r="R103" s="213"/>
      <c r="S103" s="213"/>
      <c r="T103" s="227"/>
      <c r="U103" s="186"/>
      <c r="W103" s="355">
        <f t="shared" ref="W103:AI103" si="121">IF($H105="",0,IF($H103=W$24,1,0))</f>
        <v>0</v>
      </c>
      <c r="X103" s="355">
        <f t="shared" si="121"/>
        <v>0</v>
      </c>
      <c r="Y103" s="355">
        <f t="shared" si="121"/>
        <v>0</v>
      </c>
      <c r="Z103" s="355">
        <f t="shared" si="121"/>
        <v>0</v>
      </c>
      <c r="AA103" s="355">
        <f t="shared" si="121"/>
        <v>0</v>
      </c>
      <c r="AB103" s="355">
        <f t="shared" si="121"/>
        <v>0</v>
      </c>
      <c r="AC103" s="355">
        <f t="shared" si="121"/>
        <v>0</v>
      </c>
      <c r="AD103" s="355">
        <f t="shared" si="121"/>
        <v>0</v>
      </c>
      <c r="AE103" s="355">
        <f t="shared" si="121"/>
        <v>0</v>
      </c>
      <c r="AF103" s="355">
        <f t="shared" si="121"/>
        <v>0</v>
      </c>
      <c r="AG103" s="355">
        <f t="shared" si="121"/>
        <v>0</v>
      </c>
      <c r="AH103" s="355">
        <f t="shared" si="121"/>
        <v>0</v>
      </c>
      <c r="AI103" s="355">
        <f t="shared" si="121"/>
        <v>0</v>
      </c>
      <c r="AK103" s="154"/>
      <c r="AL103" s="154"/>
      <c r="AM103" s="154"/>
      <c r="AN103" s="154"/>
      <c r="AO103" s="74"/>
      <c r="AP103" s="196" t="s">
        <v>292</v>
      </c>
      <c r="AQ103" s="367"/>
      <c r="AR103" s="367"/>
      <c r="AS103" s="559"/>
      <c r="AT103" s="559"/>
      <c r="AU103" s="559"/>
      <c r="AV103" s="559"/>
      <c r="AW103" s="367"/>
      <c r="AX103" s="367"/>
      <c r="AY103" s="367"/>
      <c r="BA103" s="367" t="s">
        <v>293</v>
      </c>
      <c r="BB103" s="367"/>
      <c r="BC103" s="367"/>
      <c r="BD103" s="367"/>
      <c r="BE103" s="305"/>
      <c r="BF103" s="186"/>
      <c r="BH103" s="355">
        <f t="shared" ref="BH103:BT103" si="122">IF($H105="",0,IF($H103=BH$24,1,0))</f>
        <v>0</v>
      </c>
      <c r="BI103" s="355">
        <f t="shared" si="122"/>
        <v>0</v>
      </c>
      <c r="BJ103" s="355">
        <f t="shared" si="122"/>
        <v>0</v>
      </c>
      <c r="BK103" s="355">
        <f t="shared" si="122"/>
        <v>0</v>
      </c>
      <c r="BL103" s="355">
        <f t="shared" si="122"/>
        <v>0</v>
      </c>
      <c r="BM103" s="355">
        <f t="shared" si="122"/>
        <v>0</v>
      </c>
      <c r="BN103" s="355">
        <f t="shared" si="122"/>
        <v>0</v>
      </c>
      <c r="BO103" s="355">
        <f t="shared" si="122"/>
        <v>0</v>
      </c>
      <c r="BP103" s="355">
        <f t="shared" si="122"/>
        <v>0</v>
      </c>
      <c r="BQ103" s="355">
        <f t="shared" si="122"/>
        <v>0</v>
      </c>
      <c r="BR103" s="355">
        <f t="shared" si="122"/>
        <v>0</v>
      </c>
      <c r="BS103" s="355">
        <f t="shared" si="122"/>
        <v>0</v>
      </c>
      <c r="BT103" s="355">
        <f t="shared" si="122"/>
        <v>0</v>
      </c>
    </row>
    <row r="104" spans="4:72" x14ac:dyDescent="0.25">
      <c r="D104" s="74"/>
      <c r="W104" s="712">
        <f t="shared" ref="W104" si="123">T103</f>
        <v>0</v>
      </c>
      <c r="X104" s="712"/>
      <c r="Y104" s="712"/>
      <c r="Z104" s="712"/>
      <c r="AA104" s="712"/>
      <c r="AB104" s="712"/>
      <c r="AC104" s="712"/>
      <c r="AD104" s="712"/>
      <c r="AE104" s="712"/>
      <c r="AF104" s="712"/>
      <c r="AG104" s="712"/>
      <c r="AH104" s="712"/>
      <c r="AI104" s="712"/>
      <c r="AK104" s="154"/>
      <c r="AL104" s="154"/>
      <c r="AM104" s="154"/>
      <c r="AN104" s="154"/>
      <c r="AO104" s="74"/>
      <c r="BH104" s="712">
        <f t="shared" ref="BH104" si="124">BE103</f>
        <v>0</v>
      </c>
      <c r="BI104" s="712"/>
      <c r="BJ104" s="712"/>
      <c r="BK104" s="712"/>
      <c r="BL104" s="712"/>
      <c r="BM104" s="712"/>
      <c r="BN104" s="712"/>
      <c r="BO104" s="712"/>
      <c r="BP104" s="712"/>
      <c r="BQ104" s="712"/>
      <c r="BR104" s="712"/>
      <c r="BS104" s="712"/>
      <c r="BT104" s="712"/>
    </row>
    <row r="105" spans="4:72" ht="134.25" customHeight="1" x14ac:dyDescent="0.25">
      <c r="D105" s="74"/>
      <c r="E105" s="198" t="s">
        <v>298</v>
      </c>
      <c r="F105" s="213"/>
      <c r="G105" s="213"/>
      <c r="H105" s="686"/>
      <c r="I105" s="687"/>
      <c r="J105" s="687"/>
      <c r="K105" s="687"/>
      <c r="L105" s="687"/>
      <c r="M105" s="687"/>
      <c r="N105" s="687"/>
      <c r="O105" s="687"/>
      <c r="P105" s="687"/>
      <c r="Q105" s="687"/>
      <c r="R105" s="687"/>
      <c r="S105" s="687"/>
      <c r="T105" s="687"/>
      <c r="U105" s="688"/>
      <c r="W105" s="355"/>
      <c r="X105" s="355"/>
      <c r="Y105" s="355"/>
      <c r="Z105" s="355"/>
      <c r="AA105" s="355"/>
      <c r="AB105" s="355"/>
      <c r="AC105" s="355"/>
      <c r="AD105" s="355"/>
      <c r="AE105" s="355"/>
      <c r="AF105" s="355"/>
      <c r="AG105" s="355"/>
      <c r="AH105" s="355"/>
      <c r="AI105" s="355"/>
      <c r="AK105" s="154"/>
      <c r="AL105" s="154"/>
      <c r="AM105" s="154"/>
      <c r="AN105" s="154"/>
      <c r="AO105" s="74"/>
      <c r="AP105" s="198" t="s">
        <v>298</v>
      </c>
      <c r="AQ105" s="367"/>
      <c r="AR105" s="367"/>
      <c r="AS105" s="705"/>
      <c r="AT105" s="706"/>
      <c r="AU105" s="706"/>
      <c r="AV105" s="706"/>
      <c r="AW105" s="706"/>
      <c r="AX105" s="706"/>
      <c r="AY105" s="706"/>
      <c r="AZ105" s="706"/>
      <c r="BA105" s="706"/>
      <c r="BB105" s="706"/>
      <c r="BC105" s="706"/>
      <c r="BD105" s="706"/>
      <c r="BE105" s="706"/>
      <c r="BF105" s="707"/>
    </row>
    <row r="106" spans="4:72" x14ac:dyDescent="0.25">
      <c r="D106" s="74"/>
      <c r="E106" s="213"/>
      <c r="F106" s="213"/>
      <c r="G106" s="213"/>
      <c r="H106" s="223" t="s">
        <v>299</v>
      </c>
      <c r="I106" s="213"/>
      <c r="J106" s="213"/>
      <c r="K106" s="213"/>
      <c r="L106" s="213"/>
      <c r="M106" s="689">
        <f>1000-LEN(H105)</f>
        <v>1000</v>
      </c>
      <c r="N106" s="689"/>
      <c r="P106" s="213"/>
      <c r="Q106" s="213"/>
      <c r="R106" s="213"/>
      <c r="S106" s="213"/>
      <c r="T106" s="213"/>
      <c r="U106" s="186"/>
      <c r="W106" s="355"/>
      <c r="X106" s="355"/>
      <c r="Y106" s="355"/>
      <c r="Z106" s="355"/>
      <c r="AA106" s="355"/>
      <c r="AB106" s="355"/>
      <c r="AC106" s="355"/>
      <c r="AD106" s="355"/>
      <c r="AE106" s="355"/>
      <c r="AF106" s="355"/>
      <c r="AG106" s="355"/>
      <c r="AH106" s="355"/>
      <c r="AI106" s="355"/>
      <c r="AK106" s="154"/>
      <c r="AL106" s="154"/>
      <c r="AM106" s="154"/>
      <c r="AN106" s="154"/>
      <c r="AO106" s="74"/>
      <c r="AP106" s="367"/>
      <c r="AQ106" s="367"/>
      <c r="AR106" s="367"/>
      <c r="AS106" s="223" t="s">
        <v>299</v>
      </c>
      <c r="AT106" s="367"/>
      <c r="AU106" s="367"/>
      <c r="AV106" s="367"/>
      <c r="AW106" s="367"/>
      <c r="AX106" s="689">
        <f>1000-LEN(AS105)</f>
        <v>1000</v>
      </c>
      <c r="AY106" s="689"/>
      <c r="BA106" s="367"/>
      <c r="BB106" s="367"/>
      <c r="BC106" s="367"/>
      <c r="BD106" s="367"/>
      <c r="BE106" s="367"/>
      <c r="BF106" s="186"/>
    </row>
    <row r="107" spans="4:72" x14ac:dyDescent="0.25">
      <c r="D107" s="74"/>
      <c r="E107" s="213"/>
      <c r="F107" s="213"/>
      <c r="G107" s="213"/>
      <c r="H107" s="213"/>
      <c r="I107" s="213"/>
      <c r="J107" s="213"/>
      <c r="K107" s="213"/>
      <c r="L107" s="213"/>
      <c r="M107" s="213"/>
      <c r="N107" s="213"/>
      <c r="P107" s="213"/>
      <c r="Q107" s="213"/>
      <c r="R107" s="213"/>
      <c r="S107" s="213"/>
      <c r="T107" s="213"/>
      <c r="U107" s="186"/>
      <c r="W107" s="355"/>
      <c r="X107" s="355"/>
      <c r="Y107" s="355"/>
      <c r="Z107" s="355"/>
      <c r="AA107" s="355"/>
      <c r="AB107" s="355"/>
      <c r="AC107" s="355"/>
      <c r="AD107" s="355"/>
      <c r="AE107" s="355"/>
      <c r="AF107" s="355"/>
      <c r="AG107" s="355"/>
      <c r="AH107" s="355"/>
      <c r="AI107" s="355"/>
      <c r="AK107" s="154"/>
      <c r="AL107" s="154"/>
      <c r="AM107" s="154"/>
      <c r="AN107" s="154"/>
      <c r="AO107" s="74"/>
      <c r="AP107" s="367"/>
      <c r="AQ107" s="367"/>
      <c r="AR107" s="367"/>
      <c r="AS107" s="367"/>
      <c r="AT107" s="367"/>
      <c r="AU107" s="367"/>
      <c r="AV107" s="367"/>
      <c r="AW107" s="367"/>
      <c r="AX107" s="367"/>
      <c r="AY107" s="367"/>
      <c r="BA107" s="367"/>
      <c r="BB107" s="367"/>
      <c r="BC107" s="367"/>
      <c r="BD107" s="367"/>
      <c r="BE107" s="367"/>
      <c r="BF107" s="186"/>
    </row>
    <row r="108" spans="4:72" ht="15.75" customHeight="1" x14ac:dyDescent="0.25">
      <c r="D108" s="74"/>
      <c r="E108" s="196" t="s">
        <v>292</v>
      </c>
      <c r="F108" s="213"/>
      <c r="G108" s="213"/>
      <c r="H108" s="690"/>
      <c r="I108" s="690"/>
      <c r="J108" s="690"/>
      <c r="K108" s="690"/>
      <c r="L108" s="213"/>
      <c r="M108" s="213"/>
      <c r="N108" s="213"/>
      <c r="P108" s="213" t="s">
        <v>293</v>
      </c>
      <c r="Q108" s="213"/>
      <c r="R108" s="213"/>
      <c r="S108" s="213"/>
      <c r="T108" s="227"/>
      <c r="U108" s="186"/>
      <c r="W108" s="355">
        <f t="shared" ref="W108:AI108" si="125">IF($H110="",0,IF($H108=W$24,1,0))</f>
        <v>0</v>
      </c>
      <c r="X108" s="355">
        <f t="shared" si="125"/>
        <v>0</v>
      </c>
      <c r="Y108" s="355">
        <f t="shared" si="125"/>
        <v>0</v>
      </c>
      <c r="Z108" s="355">
        <f t="shared" si="125"/>
        <v>0</v>
      </c>
      <c r="AA108" s="355">
        <f t="shared" si="125"/>
        <v>0</v>
      </c>
      <c r="AB108" s="355">
        <f t="shared" si="125"/>
        <v>0</v>
      </c>
      <c r="AC108" s="355">
        <f t="shared" si="125"/>
        <v>0</v>
      </c>
      <c r="AD108" s="355">
        <f t="shared" si="125"/>
        <v>0</v>
      </c>
      <c r="AE108" s="355">
        <f t="shared" si="125"/>
        <v>0</v>
      </c>
      <c r="AF108" s="355">
        <f t="shared" si="125"/>
        <v>0</v>
      </c>
      <c r="AG108" s="355">
        <f t="shared" si="125"/>
        <v>0</v>
      </c>
      <c r="AH108" s="355">
        <f t="shared" si="125"/>
        <v>0</v>
      </c>
      <c r="AI108" s="355">
        <f t="shared" si="125"/>
        <v>0</v>
      </c>
      <c r="AK108" s="154"/>
      <c r="AL108" s="154"/>
      <c r="AM108" s="154"/>
      <c r="AN108" s="154"/>
      <c r="AO108" s="74"/>
      <c r="AP108" s="196" t="s">
        <v>292</v>
      </c>
      <c r="AQ108" s="367"/>
      <c r="AR108" s="367"/>
      <c r="AS108" s="559"/>
      <c r="AT108" s="559"/>
      <c r="AU108" s="559"/>
      <c r="AV108" s="559"/>
      <c r="AW108" s="367"/>
      <c r="AX108" s="367"/>
      <c r="AY108" s="367"/>
      <c r="BA108" s="367" t="s">
        <v>293</v>
      </c>
      <c r="BB108" s="367"/>
      <c r="BC108" s="367"/>
      <c r="BD108" s="367"/>
      <c r="BE108" s="305"/>
      <c r="BF108" s="186"/>
      <c r="BH108" s="355">
        <f t="shared" ref="BH108:BT108" si="126">IF($H110="",0,IF($H108=BH$24,1,0))</f>
        <v>0</v>
      </c>
      <c r="BI108" s="355">
        <f t="shared" si="126"/>
        <v>0</v>
      </c>
      <c r="BJ108" s="355">
        <f t="shared" si="126"/>
        <v>0</v>
      </c>
      <c r="BK108" s="355">
        <f t="shared" si="126"/>
        <v>0</v>
      </c>
      <c r="BL108" s="355">
        <f t="shared" si="126"/>
        <v>0</v>
      </c>
      <c r="BM108" s="355">
        <f t="shared" si="126"/>
        <v>0</v>
      </c>
      <c r="BN108" s="355">
        <f t="shared" si="126"/>
        <v>0</v>
      </c>
      <c r="BO108" s="355">
        <f t="shared" si="126"/>
        <v>0</v>
      </c>
      <c r="BP108" s="355">
        <f t="shared" si="126"/>
        <v>0</v>
      </c>
      <c r="BQ108" s="355">
        <f t="shared" si="126"/>
        <v>0</v>
      </c>
      <c r="BR108" s="355">
        <f t="shared" si="126"/>
        <v>0</v>
      </c>
      <c r="BS108" s="355">
        <f t="shared" si="126"/>
        <v>0</v>
      </c>
      <c r="BT108" s="355">
        <f t="shared" si="126"/>
        <v>0</v>
      </c>
    </row>
    <row r="109" spans="4:72" x14ac:dyDescent="0.25">
      <c r="D109" s="74"/>
      <c r="W109" s="712">
        <f t="shared" ref="W109" si="127">T108</f>
        <v>0</v>
      </c>
      <c r="X109" s="712"/>
      <c r="Y109" s="712"/>
      <c r="Z109" s="712"/>
      <c r="AA109" s="712"/>
      <c r="AB109" s="712"/>
      <c r="AC109" s="712"/>
      <c r="AD109" s="712"/>
      <c r="AE109" s="712"/>
      <c r="AF109" s="712"/>
      <c r="AG109" s="712"/>
      <c r="AH109" s="712"/>
      <c r="AI109" s="712"/>
      <c r="AK109" s="154"/>
      <c r="AL109" s="154"/>
      <c r="AM109" s="154"/>
      <c r="AN109" s="154"/>
      <c r="AO109" s="74"/>
      <c r="BH109" s="712">
        <f t="shared" ref="BH109" si="128">BE108</f>
        <v>0</v>
      </c>
      <c r="BI109" s="712"/>
      <c r="BJ109" s="712"/>
      <c r="BK109" s="712"/>
      <c r="BL109" s="712"/>
      <c r="BM109" s="712"/>
      <c r="BN109" s="712"/>
      <c r="BO109" s="712"/>
      <c r="BP109" s="712"/>
      <c r="BQ109" s="712"/>
      <c r="BR109" s="712"/>
      <c r="BS109" s="712"/>
      <c r="BT109" s="712"/>
    </row>
    <row r="110" spans="4:72" ht="134.25" customHeight="1" x14ac:dyDescent="0.25">
      <c r="D110" s="74"/>
      <c r="E110" s="198" t="s">
        <v>298</v>
      </c>
      <c r="F110" s="213"/>
      <c r="G110" s="213"/>
      <c r="H110" s="686"/>
      <c r="I110" s="687"/>
      <c r="J110" s="687"/>
      <c r="K110" s="687"/>
      <c r="L110" s="687"/>
      <c r="M110" s="687"/>
      <c r="N110" s="687"/>
      <c r="O110" s="687"/>
      <c r="P110" s="687"/>
      <c r="Q110" s="687"/>
      <c r="R110" s="687"/>
      <c r="S110" s="687"/>
      <c r="T110" s="687"/>
      <c r="U110" s="688"/>
      <c r="W110" s="355"/>
      <c r="X110" s="355"/>
      <c r="Y110" s="355"/>
      <c r="Z110" s="355"/>
      <c r="AA110" s="355"/>
      <c r="AB110" s="355"/>
      <c r="AC110" s="355"/>
      <c r="AD110" s="355"/>
      <c r="AE110" s="355"/>
      <c r="AF110" s="355"/>
      <c r="AG110" s="355"/>
      <c r="AH110" s="355"/>
      <c r="AI110" s="355"/>
      <c r="AK110" s="154"/>
      <c r="AL110" s="154"/>
      <c r="AM110" s="154"/>
      <c r="AN110" s="154"/>
      <c r="AO110" s="74"/>
      <c r="AP110" s="198" t="s">
        <v>298</v>
      </c>
      <c r="AQ110" s="367"/>
      <c r="AR110" s="367"/>
      <c r="AS110" s="705"/>
      <c r="AT110" s="706"/>
      <c r="AU110" s="706"/>
      <c r="AV110" s="706"/>
      <c r="AW110" s="706"/>
      <c r="AX110" s="706"/>
      <c r="AY110" s="706"/>
      <c r="AZ110" s="706"/>
      <c r="BA110" s="706"/>
      <c r="BB110" s="706"/>
      <c r="BC110" s="706"/>
      <c r="BD110" s="706"/>
      <c r="BE110" s="706"/>
      <c r="BF110" s="707"/>
    </row>
    <row r="111" spans="4:72" x14ac:dyDescent="0.25">
      <c r="D111" s="74"/>
      <c r="E111" s="213"/>
      <c r="F111" s="213"/>
      <c r="G111" s="213"/>
      <c r="H111" s="223" t="s">
        <v>299</v>
      </c>
      <c r="I111" s="213"/>
      <c r="J111" s="213"/>
      <c r="K111" s="213"/>
      <c r="L111" s="213"/>
      <c r="M111" s="689">
        <f>1000-LEN(H110)</f>
        <v>1000</v>
      </c>
      <c r="N111" s="689"/>
      <c r="P111" s="213"/>
      <c r="Q111" s="213"/>
      <c r="R111" s="213"/>
      <c r="S111" s="213"/>
      <c r="T111" s="213"/>
      <c r="U111" s="186"/>
      <c r="W111" s="355"/>
      <c r="X111" s="355"/>
      <c r="Y111" s="355"/>
      <c r="Z111" s="355"/>
      <c r="AA111" s="355"/>
      <c r="AB111" s="355"/>
      <c r="AC111" s="355"/>
      <c r="AD111" s="355"/>
      <c r="AE111" s="355"/>
      <c r="AF111" s="355"/>
      <c r="AG111" s="355"/>
      <c r="AH111" s="355"/>
      <c r="AI111" s="355"/>
      <c r="AK111" s="154"/>
      <c r="AL111" s="154"/>
      <c r="AM111" s="154"/>
      <c r="AN111" s="154"/>
      <c r="AO111" s="74"/>
      <c r="AP111" s="367"/>
      <c r="AQ111" s="367"/>
      <c r="AR111" s="367"/>
      <c r="AS111" s="223" t="s">
        <v>299</v>
      </c>
      <c r="AT111" s="367"/>
      <c r="AU111" s="367"/>
      <c r="AV111" s="367"/>
      <c r="AW111" s="367"/>
      <c r="AX111" s="689">
        <f>1000-LEN(AS110)</f>
        <v>1000</v>
      </c>
      <c r="AY111" s="689"/>
      <c r="BA111" s="367"/>
      <c r="BB111" s="367"/>
      <c r="BC111" s="367"/>
      <c r="BD111" s="367"/>
      <c r="BE111" s="367"/>
      <c r="BF111" s="186"/>
    </row>
    <row r="112" spans="4:72" x14ac:dyDescent="0.25">
      <c r="D112" s="74"/>
      <c r="E112" s="213"/>
      <c r="F112" s="213"/>
      <c r="G112" s="213"/>
      <c r="H112" s="213"/>
      <c r="I112" s="213"/>
      <c r="J112" s="213"/>
      <c r="K112" s="213"/>
      <c r="L112" s="213"/>
      <c r="M112" s="213"/>
      <c r="N112" s="213"/>
      <c r="P112" s="213"/>
      <c r="Q112" s="213"/>
      <c r="R112" s="213"/>
      <c r="S112" s="213"/>
      <c r="T112" s="213"/>
      <c r="U112" s="186"/>
      <c r="W112" s="355"/>
      <c r="X112" s="355"/>
      <c r="Y112" s="355"/>
      <c r="Z112" s="355"/>
      <c r="AA112" s="355"/>
      <c r="AB112" s="355"/>
      <c r="AC112" s="355"/>
      <c r="AD112" s="355"/>
      <c r="AE112" s="355"/>
      <c r="AF112" s="355"/>
      <c r="AG112" s="355"/>
      <c r="AH112" s="355"/>
      <c r="AI112" s="355"/>
      <c r="AK112" s="154"/>
      <c r="AL112" s="154"/>
      <c r="AM112" s="154"/>
      <c r="AN112" s="154"/>
      <c r="AO112" s="74"/>
      <c r="AP112" s="367"/>
      <c r="AQ112" s="367"/>
      <c r="AR112" s="367"/>
      <c r="AS112" s="367"/>
      <c r="AT112" s="367"/>
      <c r="AU112" s="367"/>
      <c r="AV112" s="367"/>
      <c r="AW112" s="367"/>
      <c r="AX112" s="367"/>
      <c r="AY112" s="367"/>
      <c r="BA112" s="367"/>
      <c r="BB112" s="367"/>
      <c r="BC112" s="367"/>
      <c r="BD112" s="367"/>
      <c r="BE112" s="367"/>
      <c r="BF112" s="186"/>
    </row>
    <row r="113" spans="4:72" ht="15.75" customHeight="1" x14ac:dyDescent="0.25">
      <c r="D113" s="74"/>
      <c r="E113" s="196" t="s">
        <v>292</v>
      </c>
      <c r="F113" s="213"/>
      <c r="G113" s="213"/>
      <c r="H113" s="690"/>
      <c r="I113" s="690"/>
      <c r="J113" s="690"/>
      <c r="K113" s="690"/>
      <c r="L113" s="213"/>
      <c r="M113" s="213"/>
      <c r="N113" s="213"/>
      <c r="P113" s="213" t="s">
        <v>293</v>
      </c>
      <c r="Q113" s="213"/>
      <c r="R113" s="213"/>
      <c r="S113" s="213"/>
      <c r="T113" s="227"/>
      <c r="U113" s="186"/>
      <c r="W113" s="355">
        <f t="shared" ref="W113:AI113" si="129">IF($H115="",0,IF($H113=W$24,1,0))</f>
        <v>0</v>
      </c>
      <c r="X113" s="355">
        <f t="shared" si="129"/>
        <v>0</v>
      </c>
      <c r="Y113" s="355">
        <f t="shared" si="129"/>
        <v>0</v>
      </c>
      <c r="Z113" s="355">
        <f t="shared" si="129"/>
        <v>0</v>
      </c>
      <c r="AA113" s="355">
        <f t="shared" si="129"/>
        <v>0</v>
      </c>
      <c r="AB113" s="355">
        <f t="shared" si="129"/>
        <v>0</v>
      </c>
      <c r="AC113" s="355">
        <f t="shared" si="129"/>
        <v>0</v>
      </c>
      <c r="AD113" s="355">
        <f t="shared" si="129"/>
        <v>0</v>
      </c>
      <c r="AE113" s="355">
        <f t="shared" si="129"/>
        <v>0</v>
      </c>
      <c r="AF113" s="355">
        <f t="shared" si="129"/>
        <v>0</v>
      </c>
      <c r="AG113" s="355">
        <f t="shared" si="129"/>
        <v>0</v>
      </c>
      <c r="AH113" s="355">
        <f t="shared" si="129"/>
        <v>0</v>
      </c>
      <c r="AI113" s="355">
        <f t="shared" si="129"/>
        <v>0</v>
      </c>
      <c r="AK113" s="154"/>
      <c r="AL113" s="154"/>
      <c r="AM113" s="154"/>
      <c r="AN113" s="154"/>
      <c r="AO113" s="74"/>
      <c r="AP113" s="196" t="s">
        <v>292</v>
      </c>
      <c r="AQ113" s="367"/>
      <c r="AR113" s="367"/>
      <c r="AS113" s="559"/>
      <c r="AT113" s="559"/>
      <c r="AU113" s="559"/>
      <c r="AV113" s="559"/>
      <c r="AW113" s="367"/>
      <c r="AX113" s="367"/>
      <c r="AY113" s="367"/>
      <c r="BA113" s="367" t="s">
        <v>293</v>
      </c>
      <c r="BB113" s="367"/>
      <c r="BC113" s="367"/>
      <c r="BD113" s="367"/>
      <c r="BE113" s="305"/>
      <c r="BF113" s="186"/>
      <c r="BH113" s="355">
        <f t="shared" ref="BH113:BT113" si="130">IF($H115="",0,IF($H113=BH$24,1,0))</f>
        <v>0</v>
      </c>
      <c r="BI113" s="355">
        <f t="shared" si="130"/>
        <v>0</v>
      </c>
      <c r="BJ113" s="355">
        <f t="shared" si="130"/>
        <v>0</v>
      </c>
      <c r="BK113" s="355">
        <f t="shared" si="130"/>
        <v>0</v>
      </c>
      <c r="BL113" s="355">
        <f t="shared" si="130"/>
        <v>0</v>
      </c>
      <c r="BM113" s="355">
        <f t="shared" si="130"/>
        <v>0</v>
      </c>
      <c r="BN113" s="355">
        <f t="shared" si="130"/>
        <v>0</v>
      </c>
      <c r="BO113" s="355">
        <f t="shared" si="130"/>
        <v>0</v>
      </c>
      <c r="BP113" s="355">
        <f t="shared" si="130"/>
        <v>0</v>
      </c>
      <c r="BQ113" s="355">
        <f t="shared" si="130"/>
        <v>0</v>
      </c>
      <c r="BR113" s="355">
        <f t="shared" si="130"/>
        <v>0</v>
      </c>
      <c r="BS113" s="355">
        <f t="shared" si="130"/>
        <v>0</v>
      </c>
      <c r="BT113" s="355">
        <f t="shared" si="130"/>
        <v>0</v>
      </c>
    </row>
    <row r="114" spans="4:72" x14ac:dyDescent="0.25">
      <c r="D114" s="74"/>
      <c r="W114" s="712">
        <f t="shared" ref="W114" si="131">T113</f>
        <v>0</v>
      </c>
      <c r="X114" s="712"/>
      <c r="Y114" s="712"/>
      <c r="Z114" s="712"/>
      <c r="AA114" s="712"/>
      <c r="AB114" s="712"/>
      <c r="AC114" s="712"/>
      <c r="AD114" s="712"/>
      <c r="AE114" s="712"/>
      <c r="AF114" s="712"/>
      <c r="AG114" s="712"/>
      <c r="AH114" s="712"/>
      <c r="AI114" s="712"/>
      <c r="AK114" s="154"/>
      <c r="AL114" s="154"/>
      <c r="AM114" s="154"/>
      <c r="AN114" s="154"/>
      <c r="AO114" s="74"/>
      <c r="BH114" s="712">
        <f t="shared" ref="BH114" si="132">BE113</f>
        <v>0</v>
      </c>
      <c r="BI114" s="712"/>
      <c r="BJ114" s="712"/>
      <c r="BK114" s="712"/>
      <c r="BL114" s="712"/>
      <c r="BM114" s="712"/>
      <c r="BN114" s="712"/>
      <c r="BO114" s="712"/>
      <c r="BP114" s="712"/>
      <c r="BQ114" s="712"/>
      <c r="BR114" s="712"/>
      <c r="BS114" s="712"/>
      <c r="BT114" s="712"/>
    </row>
    <row r="115" spans="4:72" ht="134.25" customHeight="1" x14ac:dyDescent="0.25">
      <c r="D115" s="74"/>
      <c r="E115" s="198" t="s">
        <v>298</v>
      </c>
      <c r="F115" s="213"/>
      <c r="G115" s="213"/>
      <c r="H115" s="686"/>
      <c r="I115" s="687"/>
      <c r="J115" s="687"/>
      <c r="K115" s="687"/>
      <c r="L115" s="687"/>
      <c r="M115" s="687"/>
      <c r="N115" s="687"/>
      <c r="O115" s="687"/>
      <c r="P115" s="687"/>
      <c r="Q115" s="687"/>
      <c r="R115" s="687"/>
      <c r="S115" s="687"/>
      <c r="T115" s="687"/>
      <c r="U115" s="688"/>
      <c r="W115" s="355"/>
      <c r="X115" s="355"/>
      <c r="Y115" s="355"/>
      <c r="Z115" s="355"/>
      <c r="AA115" s="355"/>
      <c r="AB115" s="355"/>
      <c r="AC115" s="355"/>
      <c r="AD115" s="355"/>
      <c r="AE115" s="355"/>
      <c r="AF115" s="355"/>
      <c r="AG115" s="355"/>
      <c r="AH115" s="355"/>
      <c r="AI115" s="355"/>
      <c r="AK115" s="154"/>
      <c r="AL115" s="154"/>
      <c r="AM115" s="154"/>
      <c r="AN115" s="154"/>
      <c r="AO115" s="74"/>
      <c r="AP115" s="198" t="s">
        <v>298</v>
      </c>
      <c r="AQ115" s="367"/>
      <c r="AR115" s="367"/>
      <c r="AS115" s="705"/>
      <c r="AT115" s="706"/>
      <c r="AU115" s="706"/>
      <c r="AV115" s="706"/>
      <c r="AW115" s="706"/>
      <c r="AX115" s="706"/>
      <c r="AY115" s="706"/>
      <c r="AZ115" s="706"/>
      <c r="BA115" s="706"/>
      <c r="BB115" s="706"/>
      <c r="BC115" s="706"/>
      <c r="BD115" s="706"/>
      <c r="BE115" s="706"/>
      <c r="BF115" s="707"/>
    </row>
    <row r="116" spans="4:72" x14ac:dyDescent="0.25">
      <c r="D116" s="74"/>
      <c r="E116" s="213"/>
      <c r="F116" s="213"/>
      <c r="G116" s="213"/>
      <c r="H116" s="223" t="s">
        <v>299</v>
      </c>
      <c r="I116" s="213"/>
      <c r="J116" s="213"/>
      <c r="K116" s="213"/>
      <c r="L116" s="213"/>
      <c r="M116" s="689">
        <f>1000-LEN(H115)</f>
        <v>1000</v>
      </c>
      <c r="N116" s="689"/>
      <c r="P116" s="213"/>
      <c r="Q116" s="213"/>
      <c r="R116" s="213"/>
      <c r="S116" s="213"/>
      <c r="T116" s="213"/>
      <c r="U116" s="186"/>
      <c r="W116" s="355"/>
      <c r="X116" s="355"/>
      <c r="Y116" s="355"/>
      <c r="Z116" s="355"/>
      <c r="AA116" s="355"/>
      <c r="AB116" s="355"/>
      <c r="AC116" s="355"/>
      <c r="AD116" s="355"/>
      <c r="AE116" s="355"/>
      <c r="AF116" s="355"/>
      <c r="AG116" s="355"/>
      <c r="AH116" s="355"/>
      <c r="AI116" s="355"/>
      <c r="AK116" s="154"/>
      <c r="AL116" s="154"/>
      <c r="AM116" s="154"/>
      <c r="AN116" s="154"/>
      <c r="AO116" s="74"/>
      <c r="AP116" s="367"/>
      <c r="AQ116" s="367"/>
      <c r="AR116" s="367"/>
      <c r="AS116" s="223" t="s">
        <v>299</v>
      </c>
      <c r="AT116" s="367"/>
      <c r="AU116" s="367"/>
      <c r="AV116" s="367"/>
      <c r="AW116" s="367"/>
      <c r="AX116" s="689">
        <f>1000-LEN(AS115)</f>
        <v>1000</v>
      </c>
      <c r="AY116" s="689"/>
      <c r="BA116" s="367"/>
      <c r="BB116" s="367"/>
      <c r="BC116" s="367"/>
      <c r="BD116" s="367"/>
      <c r="BE116" s="367"/>
      <c r="BF116" s="186"/>
    </row>
    <row r="117" spans="4:72" x14ac:dyDescent="0.25">
      <c r="D117" s="74"/>
      <c r="E117" s="213"/>
      <c r="F117" s="213"/>
      <c r="G117" s="213"/>
      <c r="H117" s="213"/>
      <c r="I117" s="213"/>
      <c r="J117" s="213"/>
      <c r="K117" s="213"/>
      <c r="L117" s="213"/>
      <c r="M117" s="213"/>
      <c r="N117" s="213"/>
      <c r="P117" s="213"/>
      <c r="Q117" s="213"/>
      <c r="R117" s="213"/>
      <c r="S117" s="213"/>
      <c r="T117" s="213"/>
      <c r="U117" s="186"/>
      <c r="W117" s="355"/>
      <c r="X117" s="355"/>
      <c r="Y117" s="355"/>
      <c r="Z117" s="355"/>
      <c r="AA117" s="355"/>
      <c r="AB117" s="355"/>
      <c r="AC117" s="355"/>
      <c r="AD117" s="355"/>
      <c r="AE117" s="355"/>
      <c r="AF117" s="355"/>
      <c r="AG117" s="355"/>
      <c r="AH117" s="355"/>
      <c r="AI117" s="355"/>
      <c r="AK117" s="154"/>
      <c r="AL117" s="154"/>
      <c r="AM117" s="154"/>
      <c r="AN117" s="154"/>
      <c r="AO117" s="74"/>
      <c r="AP117" s="367"/>
      <c r="AQ117" s="367"/>
      <c r="AR117" s="367"/>
      <c r="AS117" s="367"/>
      <c r="AT117" s="367"/>
      <c r="AU117" s="367"/>
      <c r="AV117" s="367"/>
      <c r="AW117" s="367"/>
      <c r="AX117" s="367"/>
      <c r="AY117" s="367"/>
      <c r="BA117" s="367"/>
      <c r="BB117" s="367"/>
      <c r="BC117" s="367"/>
      <c r="BD117" s="367"/>
      <c r="BE117" s="367"/>
      <c r="BF117" s="186"/>
    </row>
    <row r="118" spans="4:72" ht="15.75" customHeight="1" x14ac:dyDescent="0.25">
      <c r="D118" s="74"/>
      <c r="E118" s="196" t="s">
        <v>292</v>
      </c>
      <c r="F118" s="213"/>
      <c r="G118" s="213"/>
      <c r="H118" s="690"/>
      <c r="I118" s="690"/>
      <c r="J118" s="690"/>
      <c r="K118" s="690"/>
      <c r="L118" s="213"/>
      <c r="M118" s="213"/>
      <c r="N118" s="213"/>
      <c r="P118" s="213" t="s">
        <v>293</v>
      </c>
      <c r="Q118" s="213"/>
      <c r="R118" s="213"/>
      <c r="S118" s="213"/>
      <c r="T118" s="227"/>
      <c r="U118" s="186"/>
      <c r="W118" s="355">
        <f t="shared" ref="W118:AI118" si="133">IF($H120="",0,IF($H118=W$24,1,0))</f>
        <v>0</v>
      </c>
      <c r="X118" s="355">
        <f t="shared" si="133"/>
        <v>0</v>
      </c>
      <c r="Y118" s="355">
        <f t="shared" si="133"/>
        <v>0</v>
      </c>
      <c r="Z118" s="355">
        <f t="shared" si="133"/>
        <v>0</v>
      </c>
      <c r="AA118" s="355">
        <f t="shared" si="133"/>
        <v>0</v>
      </c>
      <c r="AB118" s="355">
        <f t="shared" si="133"/>
        <v>0</v>
      </c>
      <c r="AC118" s="355">
        <f t="shared" si="133"/>
        <v>0</v>
      </c>
      <c r="AD118" s="355">
        <f t="shared" si="133"/>
        <v>0</v>
      </c>
      <c r="AE118" s="355">
        <f t="shared" si="133"/>
        <v>0</v>
      </c>
      <c r="AF118" s="355">
        <f t="shared" si="133"/>
        <v>0</v>
      </c>
      <c r="AG118" s="355">
        <f t="shared" si="133"/>
        <v>0</v>
      </c>
      <c r="AH118" s="355">
        <f t="shared" si="133"/>
        <v>0</v>
      </c>
      <c r="AI118" s="355">
        <f t="shared" si="133"/>
        <v>0</v>
      </c>
      <c r="AK118" s="154"/>
      <c r="AL118" s="154"/>
      <c r="AM118" s="154"/>
      <c r="AN118" s="154"/>
      <c r="AO118" s="74"/>
      <c r="AP118" s="196" t="s">
        <v>292</v>
      </c>
      <c r="AQ118" s="367"/>
      <c r="AR118" s="367"/>
      <c r="AS118" s="559"/>
      <c r="AT118" s="559"/>
      <c r="AU118" s="559"/>
      <c r="AV118" s="559"/>
      <c r="AW118" s="367"/>
      <c r="AX118" s="367"/>
      <c r="AY118" s="367"/>
      <c r="BA118" s="367" t="s">
        <v>293</v>
      </c>
      <c r="BB118" s="367"/>
      <c r="BC118" s="367"/>
      <c r="BD118" s="367"/>
      <c r="BE118" s="305"/>
      <c r="BF118" s="186"/>
      <c r="BH118" s="355">
        <f t="shared" ref="BH118:BT118" si="134">IF($H120="",0,IF($H118=BH$24,1,0))</f>
        <v>0</v>
      </c>
      <c r="BI118" s="355">
        <f t="shared" si="134"/>
        <v>0</v>
      </c>
      <c r="BJ118" s="355">
        <f t="shared" si="134"/>
        <v>0</v>
      </c>
      <c r="BK118" s="355">
        <f t="shared" si="134"/>
        <v>0</v>
      </c>
      <c r="BL118" s="355">
        <f t="shared" si="134"/>
        <v>0</v>
      </c>
      <c r="BM118" s="355">
        <f t="shared" si="134"/>
        <v>0</v>
      </c>
      <c r="BN118" s="355">
        <f t="shared" si="134"/>
        <v>0</v>
      </c>
      <c r="BO118" s="355">
        <f t="shared" si="134"/>
        <v>0</v>
      </c>
      <c r="BP118" s="355">
        <f t="shared" si="134"/>
        <v>0</v>
      </c>
      <c r="BQ118" s="355">
        <f t="shared" si="134"/>
        <v>0</v>
      </c>
      <c r="BR118" s="355">
        <f t="shared" si="134"/>
        <v>0</v>
      </c>
      <c r="BS118" s="355">
        <f t="shared" si="134"/>
        <v>0</v>
      </c>
      <c r="BT118" s="355">
        <f t="shared" si="134"/>
        <v>0</v>
      </c>
    </row>
    <row r="119" spans="4:72" x14ac:dyDescent="0.25">
      <c r="D119" s="74"/>
      <c r="W119" s="712">
        <f t="shared" ref="W119" si="135">T118</f>
        <v>0</v>
      </c>
      <c r="X119" s="712"/>
      <c r="Y119" s="712"/>
      <c r="Z119" s="712"/>
      <c r="AA119" s="712"/>
      <c r="AB119" s="712"/>
      <c r="AC119" s="712"/>
      <c r="AD119" s="712"/>
      <c r="AE119" s="712"/>
      <c r="AF119" s="712"/>
      <c r="AG119" s="712"/>
      <c r="AH119" s="712"/>
      <c r="AI119" s="712"/>
      <c r="AK119" s="154"/>
      <c r="AL119" s="154"/>
      <c r="AM119" s="154"/>
      <c r="AN119" s="154"/>
      <c r="AO119" s="74"/>
      <c r="BH119" s="712">
        <f t="shared" ref="BH119" si="136">BE118</f>
        <v>0</v>
      </c>
      <c r="BI119" s="712"/>
      <c r="BJ119" s="712"/>
      <c r="BK119" s="712"/>
      <c r="BL119" s="712"/>
      <c r="BM119" s="712"/>
      <c r="BN119" s="712"/>
      <c r="BO119" s="712"/>
      <c r="BP119" s="712"/>
      <c r="BQ119" s="712"/>
      <c r="BR119" s="712"/>
      <c r="BS119" s="712"/>
      <c r="BT119" s="712"/>
    </row>
    <row r="120" spans="4:72" ht="134.25" customHeight="1" x14ac:dyDescent="0.25">
      <c r="D120" s="74"/>
      <c r="E120" s="198" t="s">
        <v>298</v>
      </c>
      <c r="F120" s="213"/>
      <c r="G120" s="213"/>
      <c r="H120" s="686"/>
      <c r="I120" s="687"/>
      <c r="J120" s="687"/>
      <c r="K120" s="687"/>
      <c r="L120" s="687"/>
      <c r="M120" s="687"/>
      <c r="N120" s="687"/>
      <c r="O120" s="687"/>
      <c r="P120" s="687"/>
      <c r="Q120" s="687"/>
      <c r="R120" s="687"/>
      <c r="S120" s="687"/>
      <c r="T120" s="687"/>
      <c r="U120" s="688"/>
      <c r="W120" s="355"/>
      <c r="X120" s="355"/>
      <c r="Y120" s="355"/>
      <c r="Z120" s="355"/>
      <c r="AA120" s="355"/>
      <c r="AB120" s="355"/>
      <c r="AC120" s="355"/>
      <c r="AD120" s="355"/>
      <c r="AE120" s="355"/>
      <c r="AF120" s="355"/>
      <c r="AG120" s="355"/>
      <c r="AH120" s="355"/>
      <c r="AI120" s="355"/>
      <c r="AK120" s="154"/>
      <c r="AL120" s="154"/>
      <c r="AM120" s="154"/>
      <c r="AN120" s="154"/>
      <c r="AO120" s="74"/>
      <c r="AP120" s="198" t="s">
        <v>298</v>
      </c>
      <c r="AQ120" s="367"/>
      <c r="AR120" s="367"/>
      <c r="AS120" s="705"/>
      <c r="AT120" s="706"/>
      <c r="AU120" s="706"/>
      <c r="AV120" s="706"/>
      <c r="AW120" s="706"/>
      <c r="AX120" s="706"/>
      <c r="AY120" s="706"/>
      <c r="AZ120" s="706"/>
      <c r="BA120" s="706"/>
      <c r="BB120" s="706"/>
      <c r="BC120" s="706"/>
      <c r="BD120" s="706"/>
      <c r="BE120" s="706"/>
      <c r="BF120" s="707"/>
    </row>
    <row r="121" spans="4:72" x14ac:dyDescent="0.25">
      <c r="D121" s="74"/>
      <c r="E121" s="213"/>
      <c r="F121" s="213"/>
      <c r="G121" s="213"/>
      <c r="H121" s="223" t="s">
        <v>299</v>
      </c>
      <c r="I121" s="213"/>
      <c r="J121" s="213"/>
      <c r="K121" s="213"/>
      <c r="L121" s="213"/>
      <c r="M121" s="689">
        <f>1000-LEN(H120)</f>
        <v>1000</v>
      </c>
      <c r="N121" s="689"/>
      <c r="P121" s="213"/>
      <c r="Q121" s="213"/>
      <c r="R121" s="213"/>
      <c r="S121" s="213"/>
      <c r="T121" s="213"/>
      <c r="U121" s="186"/>
      <c r="W121" s="355"/>
      <c r="X121" s="355"/>
      <c r="Y121" s="355"/>
      <c r="Z121" s="355"/>
      <c r="AA121" s="355"/>
      <c r="AB121" s="355"/>
      <c r="AC121" s="355"/>
      <c r="AD121" s="355"/>
      <c r="AE121" s="355"/>
      <c r="AF121" s="355"/>
      <c r="AG121" s="355"/>
      <c r="AH121" s="355"/>
      <c r="AI121" s="355"/>
      <c r="AK121" s="154"/>
      <c r="AL121" s="154"/>
      <c r="AM121" s="154"/>
      <c r="AN121" s="154"/>
      <c r="AO121" s="74"/>
      <c r="AP121" s="367"/>
      <c r="AQ121" s="367"/>
      <c r="AR121" s="367"/>
      <c r="AS121" s="223" t="s">
        <v>299</v>
      </c>
      <c r="AT121" s="367"/>
      <c r="AU121" s="367"/>
      <c r="AV121" s="367"/>
      <c r="AW121" s="367"/>
      <c r="AX121" s="689">
        <f>1000-LEN(AS120)</f>
        <v>1000</v>
      </c>
      <c r="AY121" s="689"/>
      <c r="BA121" s="367"/>
      <c r="BB121" s="367"/>
      <c r="BC121" s="367"/>
      <c r="BD121" s="367"/>
      <c r="BE121" s="367"/>
      <c r="BF121" s="186"/>
    </row>
    <row r="122" spans="4:72" x14ac:dyDescent="0.25">
      <c r="D122" s="74"/>
      <c r="E122" s="213"/>
      <c r="F122" s="213"/>
      <c r="G122" s="213"/>
      <c r="H122" s="213"/>
      <c r="I122" s="213"/>
      <c r="J122" s="213"/>
      <c r="K122" s="213"/>
      <c r="L122" s="213"/>
      <c r="M122" s="213"/>
      <c r="N122" s="213"/>
      <c r="P122" s="213"/>
      <c r="Q122" s="213"/>
      <c r="R122" s="213"/>
      <c r="S122" s="213"/>
      <c r="T122" s="213"/>
      <c r="U122" s="186"/>
      <c r="W122" s="355"/>
      <c r="X122" s="355"/>
      <c r="Y122" s="355"/>
      <c r="Z122" s="355"/>
      <c r="AA122" s="355"/>
      <c r="AB122" s="355"/>
      <c r="AC122" s="355"/>
      <c r="AD122" s="355"/>
      <c r="AE122" s="355"/>
      <c r="AF122" s="355"/>
      <c r="AG122" s="355"/>
      <c r="AH122" s="355"/>
      <c r="AI122" s="355"/>
      <c r="AK122" s="154"/>
      <c r="AL122" s="154"/>
      <c r="AM122" s="154"/>
      <c r="AN122" s="154"/>
      <c r="AO122" s="74"/>
      <c r="AP122" s="367"/>
      <c r="AQ122" s="367"/>
      <c r="AR122" s="367"/>
      <c r="AS122" s="367"/>
      <c r="AT122" s="367"/>
      <c r="AU122" s="367"/>
      <c r="AV122" s="367"/>
      <c r="AW122" s="367"/>
      <c r="AX122" s="367"/>
      <c r="AY122" s="367"/>
      <c r="BA122" s="367"/>
      <c r="BB122" s="367"/>
      <c r="BC122" s="367"/>
      <c r="BD122" s="367"/>
      <c r="BE122" s="367"/>
      <c r="BF122" s="186"/>
    </row>
    <row r="123" spans="4:72" ht="15.75" customHeight="1" x14ac:dyDescent="0.25">
      <c r="D123" s="74"/>
      <c r="E123" s="196" t="s">
        <v>292</v>
      </c>
      <c r="F123" s="213"/>
      <c r="G123" s="213"/>
      <c r="H123" s="690"/>
      <c r="I123" s="690"/>
      <c r="J123" s="690"/>
      <c r="K123" s="690"/>
      <c r="L123" s="213"/>
      <c r="M123" s="213"/>
      <c r="N123" s="213"/>
      <c r="P123" s="213" t="s">
        <v>293</v>
      </c>
      <c r="Q123" s="213"/>
      <c r="R123" s="213"/>
      <c r="S123" s="213"/>
      <c r="T123" s="227"/>
      <c r="U123" s="186"/>
      <c r="W123" s="355">
        <f t="shared" ref="W123:AI123" si="137">IF($H125="",0,IF($H123=W$24,1,0))</f>
        <v>0</v>
      </c>
      <c r="X123" s="355">
        <f t="shared" si="137"/>
        <v>0</v>
      </c>
      <c r="Y123" s="355">
        <f t="shared" si="137"/>
        <v>0</v>
      </c>
      <c r="Z123" s="355">
        <f t="shared" si="137"/>
        <v>0</v>
      </c>
      <c r="AA123" s="355">
        <f t="shared" si="137"/>
        <v>0</v>
      </c>
      <c r="AB123" s="355">
        <f t="shared" si="137"/>
        <v>0</v>
      </c>
      <c r="AC123" s="355">
        <f t="shared" si="137"/>
        <v>0</v>
      </c>
      <c r="AD123" s="355">
        <f t="shared" si="137"/>
        <v>0</v>
      </c>
      <c r="AE123" s="355">
        <f t="shared" si="137"/>
        <v>0</v>
      </c>
      <c r="AF123" s="355">
        <f t="shared" si="137"/>
        <v>0</v>
      </c>
      <c r="AG123" s="355">
        <f t="shared" si="137"/>
        <v>0</v>
      </c>
      <c r="AH123" s="355">
        <f t="shared" si="137"/>
        <v>0</v>
      </c>
      <c r="AI123" s="355">
        <f t="shared" si="137"/>
        <v>0</v>
      </c>
      <c r="AK123" s="154"/>
      <c r="AL123" s="154"/>
      <c r="AM123" s="154"/>
      <c r="AN123" s="154"/>
      <c r="AO123" s="74"/>
      <c r="AP123" s="196" t="s">
        <v>292</v>
      </c>
      <c r="AQ123" s="367"/>
      <c r="AR123" s="367"/>
      <c r="AS123" s="559"/>
      <c r="AT123" s="559"/>
      <c r="AU123" s="559"/>
      <c r="AV123" s="559"/>
      <c r="AW123" s="367"/>
      <c r="AX123" s="367"/>
      <c r="AY123" s="367"/>
      <c r="BA123" s="367" t="s">
        <v>293</v>
      </c>
      <c r="BB123" s="367"/>
      <c r="BC123" s="367"/>
      <c r="BD123" s="367"/>
      <c r="BE123" s="305"/>
      <c r="BF123" s="186"/>
      <c r="BH123" s="355">
        <f t="shared" ref="BH123:BT123" si="138">IF($H125="",0,IF($H123=BH$24,1,0))</f>
        <v>0</v>
      </c>
      <c r="BI123" s="355">
        <f t="shared" si="138"/>
        <v>0</v>
      </c>
      <c r="BJ123" s="355">
        <f t="shared" si="138"/>
        <v>0</v>
      </c>
      <c r="BK123" s="355">
        <f t="shared" si="138"/>
        <v>0</v>
      </c>
      <c r="BL123" s="355">
        <f t="shared" si="138"/>
        <v>0</v>
      </c>
      <c r="BM123" s="355">
        <f t="shared" si="138"/>
        <v>0</v>
      </c>
      <c r="BN123" s="355">
        <f t="shared" si="138"/>
        <v>0</v>
      </c>
      <c r="BO123" s="355">
        <f t="shared" si="138"/>
        <v>0</v>
      </c>
      <c r="BP123" s="355">
        <f t="shared" si="138"/>
        <v>0</v>
      </c>
      <c r="BQ123" s="355">
        <f t="shared" si="138"/>
        <v>0</v>
      </c>
      <c r="BR123" s="355">
        <f t="shared" si="138"/>
        <v>0</v>
      </c>
      <c r="BS123" s="355">
        <f t="shared" si="138"/>
        <v>0</v>
      </c>
      <c r="BT123" s="355">
        <f t="shared" si="138"/>
        <v>0</v>
      </c>
    </row>
    <row r="124" spans="4:72" x14ac:dyDescent="0.25">
      <c r="D124" s="74"/>
      <c r="W124" s="712">
        <f t="shared" ref="W124" si="139">T123</f>
        <v>0</v>
      </c>
      <c r="X124" s="712"/>
      <c r="Y124" s="712"/>
      <c r="Z124" s="712"/>
      <c r="AA124" s="712"/>
      <c r="AB124" s="712"/>
      <c r="AC124" s="712"/>
      <c r="AD124" s="712"/>
      <c r="AE124" s="712"/>
      <c r="AF124" s="712"/>
      <c r="AG124" s="712"/>
      <c r="AH124" s="712"/>
      <c r="AI124" s="712"/>
      <c r="AK124" s="154"/>
      <c r="AL124" s="154"/>
      <c r="AM124" s="154"/>
      <c r="AN124" s="154"/>
      <c r="AO124" s="74"/>
      <c r="BH124" s="712">
        <f t="shared" ref="BH124" si="140">BE123</f>
        <v>0</v>
      </c>
      <c r="BI124" s="712"/>
      <c r="BJ124" s="712"/>
      <c r="BK124" s="712"/>
      <c r="BL124" s="712"/>
      <c r="BM124" s="712"/>
      <c r="BN124" s="712"/>
      <c r="BO124" s="712"/>
      <c r="BP124" s="712"/>
      <c r="BQ124" s="712"/>
      <c r="BR124" s="712"/>
      <c r="BS124" s="712"/>
      <c r="BT124" s="712"/>
    </row>
    <row r="125" spans="4:72" ht="134.25" customHeight="1" x14ac:dyDescent="0.25">
      <c r="D125" s="74"/>
      <c r="E125" s="198" t="s">
        <v>298</v>
      </c>
      <c r="F125" s="213"/>
      <c r="G125" s="213"/>
      <c r="H125" s="686"/>
      <c r="I125" s="687"/>
      <c r="J125" s="687"/>
      <c r="K125" s="687"/>
      <c r="L125" s="687"/>
      <c r="M125" s="687"/>
      <c r="N125" s="687"/>
      <c r="O125" s="687"/>
      <c r="P125" s="687"/>
      <c r="Q125" s="687"/>
      <c r="R125" s="687"/>
      <c r="S125" s="687"/>
      <c r="T125" s="687"/>
      <c r="U125" s="688"/>
      <c r="W125" s="355"/>
      <c r="X125" s="355"/>
      <c r="Y125" s="355"/>
      <c r="Z125" s="355"/>
      <c r="AA125" s="355"/>
      <c r="AB125" s="355"/>
      <c r="AC125" s="355"/>
      <c r="AD125" s="355"/>
      <c r="AE125" s="355"/>
      <c r="AF125" s="355"/>
      <c r="AG125" s="355"/>
      <c r="AH125" s="355"/>
      <c r="AI125" s="355"/>
      <c r="AK125" s="154"/>
      <c r="AL125" s="154"/>
      <c r="AM125" s="154"/>
      <c r="AN125" s="154"/>
      <c r="AO125" s="74"/>
      <c r="AP125" s="198" t="s">
        <v>298</v>
      </c>
      <c r="AQ125" s="367"/>
      <c r="AR125" s="367"/>
      <c r="AS125" s="705"/>
      <c r="AT125" s="706"/>
      <c r="AU125" s="706"/>
      <c r="AV125" s="706"/>
      <c r="AW125" s="706"/>
      <c r="AX125" s="706"/>
      <c r="AY125" s="706"/>
      <c r="AZ125" s="706"/>
      <c r="BA125" s="706"/>
      <c r="BB125" s="706"/>
      <c r="BC125" s="706"/>
      <c r="BD125" s="706"/>
      <c r="BE125" s="706"/>
      <c r="BF125" s="707"/>
    </row>
    <row r="126" spans="4:72" x14ac:dyDescent="0.25">
      <c r="D126" s="74"/>
      <c r="E126" s="213"/>
      <c r="F126" s="213"/>
      <c r="G126" s="213"/>
      <c r="H126" s="223" t="s">
        <v>299</v>
      </c>
      <c r="I126" s="213"/>
      <c r="J126" s="213"/>
      <c r="K126" s="213"/>
      <c r="L126" s="213"/>
      <c r="M126" s="689">
        <f>1000-LEN(H125)</f>
        <v>1000</v>
      </c>
      <c r="N126" s="689"/>
      <c r="P126" s="213"/>
      <c r="Q126" s="213"/>
      <c r="R126" s="213"/>
      <c r="S126" s="213"/>
      <c r="T126" s="213"/>
      <c r="U126" s="186"/>
      <c r="W126" s="355"/>
      <c r="X126" s="355"/>
      <c r="Y126" s="355"/>
      <c r="Z126" s="355"/>
      <c r="AA126" s="355"/>
      <c r="AB126" s="355"/>
      <c r="AC126" s="355"/>
      <c r="AD126" s="355"/>
      <c r="AE126" s="355"/>
      <c r="AF126" s="355"/>
      <c r="AG126" s="355"/>
      <c r="AH126" s="355"/>
      <c r="AI126" s="355"/>
      <c r="AK126" s="154"/>
      <c r="AL126" s="154"/>
      <c r="AM126" s="154"/>
      <c r="AN126" s="154"/>
      <c r="AO126" s="74"/>
      <c r="AP126" s="367"/>
      <c r="AQ126" s="367"/>
      <c r="AR126" s="367"/>
      <c r="AS126" s="223" t="s">
        <v>299</v>
      </c>
      <c r="AT126" s="367"/>
      <c r="AU126" s="367"/>
      <c r="AV126" s="367"/>
      <c r="AW126" s="367"/>
      <c r="AX126" s="689">
        <f>1000-LEN(AS125)</f>
        <v>1000</v>
      </c>
      <c r="AY126" s="689"/>
      <c r="BA126" s="367"/>
      <c r="BB126" s="367"/>
      <c r="BC126" s="367"/>
      <c r="BD126" s="367"/>
      <c r="BE126" s="367"/>
      <c r="BF126" s="186"/>
    </row>
    <row r="127" spans="4:72" x14ac:dyDescent="0.25">
      <c r="D127" s="74"/>
      <c r="E127" s="213"/>
      <c r="F127" s="213"/>
      <c r="G127" s="213"/>
      <c r="H127" s="213"/>
      <c r="I127" s="213"/>
      <c r="J127" s="213"/>
      <c r="K127" s="213"/>
      <c r="L127" s="213"/>
      <c r="M127" s="213"/>
      <c r="N127" s="213"/>
      <c r="P127" s="213"/>
      <c r="Q127" s="213"/>
      <c r="R127" s="213"/>
      <c r="S127" s="213"/>
      <c r="T127" s="213"/>
      <c r="U127" s="186"/>
      <c r="W127" s="355"/>
      <c r="X127" s="355"/>
      <c r="Y127" s="355"/>
      <c r="Z127" s="355"/>
      <c r="AA127" s="355"/>
      <c r="AB127" s="355"/>
      <c r="AC127" s="355"/>
      <c r="AD127" s="355"/>
      <c r="AE127" s="355"/>
      <c r="AF127" s="355"/>
      <c r="AG127" s="355"/>
      <c r="AH127" s="355"/>
      <c r="AI127" s="355"/>
      <c r="AK127" s="154"/>
      <c r="AL127" s="154"/>
      <c r="AM127" s="154"/>
      <c r="AN127" s="154"/>
      <c r="AO127" s="74"/>
      <c r="AP127" s="367"/>
      <c r="AQ127" s="367"/>
      <c r="AR127" s="367"/>
      <c r="AS127" s="367"/>
      <c r="AT127" s="367"/>
      <c r="AU127" s="367"/>
      <c r="AV127" s="367"/>
      <c r="AW127" s="367"/>
      <c r="AX127" s="367"/>
      <c r="AY127" s="367"/>
      <c r="BA127" s="367"/>
      <c r="BB127" s="367"/>
      <c r="BC127" s="367"/>
      <c r="BD127" s="367"/>
      <c r="BE127" s="367"/>
      <c r="BF127" s="186"/>
    </row>
    <row r="128" spans="4:72" ht="15.75" customHeight="1" x14ac:dyDescent="0.25">
      <c r="D128" s="74"/>
      <c r="E128" s="196" t="s">
        <v>292</v>
      </c>
      <c r="F128" s="213"/>
      <c r="G128" s="213"/>
      <c r="H128" s="690"/>
      <c r="I128" s="690"/>
      <c r="J128" s="690"/>
      <c r="K128" s="690"/>
      <c r="L128" s="213"/>
      <c r="M128" s="213"/>
      <c r="N128" s="213"/>
      <c r="P128" s="213" t="s">
        <v>293</v>
      </c>
      <c r="Q128" s="213"/>
      <c r="R128" s="213"/>
      <c r="S128" s="213"/>
      <c r="T128" s="227"/>
      <c r="U128" s="186"/>
      <c r="W128" s="355">
        <f t="shared" ref="W128:AI128" si="141">IF($H130="",0,IF($H128=W$24,1,0))</f>
        <v>0</v>
      </c>
      <c r="X128" s="355">
        <f t="shared" si="141"/>
        <v>0</v>
      </c>
      <c r="Y128" s="355">
        <f t="shared" si="141"/>
        <v>0</v>
      </c>
      <c r="Z128" s="355">
        <f t="shared" si="141"/>
        <v>0</v>
      </c>
      <c r="AA128" s="355">
        <f t="shared" si="141"/>
        <v>0</v>
      </c>
      <c r="AB128" s="355">
        <f t="shared" si="141"/>
        <v>0</v>
      </c>
      <c r="AC128" s="355">
        <f t="shared" si="141"/>
        <v>0</v>
      </c>
      <c r="AD128" s="355">
        <f t="shared" si="141"/>
        <v>0</v>
      </c>
      <c r="AE128" s="355">
        <f t="shared" si="141"/>
        <v>0</v>
      </c>
      <c r="AF128" s="355">
        <f t="shared" si="141"/>
        <v>0</v>
      </c>
      <c r="AG128" s="355">
        <f t="shared" si="141"/>
        <v>0</v>
      </c>
      <c r="AH128" s="355">
        <f t="shared" si="141"/>
        <v>0</v>
      </c>
      <c r="AI128" s="355">
        <f t="shared" si="141"/>
        <v>0</v>
      </c>
      <c r="AK128" s="154"/>
      <c r="AL128" s="154"/>
      <c r="AM128" s="154"/>
      <c r="AN128" s="154"/>
      <c r="AO128" s="74"/>
      <c r="AP128" s="196" t="s">
        <v>292</v>
      </c>
      <c r="AQ128" s="367"/>
      <c r="AR128" s="367"/>
      <c r="AS128" s="559"/>
      <c r="AT128" s="559"/>
      <c r="AU128" s="559"/>
      <c r="AV128" s="559"/>
      <c r="AW128" s="367"/>
      <c r="AX128" s="367"/>
      <c r="AY128" s="367"/>
      <c r="BA128" s="367" t="s">
        <v>293</v>
      </c>
      <c r="BB128" s="367"/>
      <c r="BC128" s="367"/>
      <c r="BD128" s="367"/>
      <c r="BE128" s="305"/>
      <c r="BF128" s="186"/>
      <c r="BH128" s="355">
        <f t="shared" ref="BH128:BT128" si="142">IF($H130="",0,IF($H128=BH$24,1,0))</f>
        <v>0</v>
      </c>
      <c r="BI128" s="355">
        <f t="shared" si="142"/>
        <v>0</v>
      </c>
      <c r="BJ128" s="355">
        <f t="shared" si="142"/>
        <v>0</v>
      </c>
      <c r="BK128" s="355">
        <f t="shared" si="142"/>
        <v>0</v>
      </c>
      <c r="BL128" s="355">
        <f t="shared" si="142"/>
        <v>0</v>
      </c>
      <c r="BM128" s="355">
        <f t="shared" si="142"/>
        <v>0</v>
      </c>
      <c r="BN128" s="355">
        <f t="shared" si="142"/>
        <v>0</v>
      </c>
      <c r="BO128" s="355">
        <f t="shared" si="142"/>
        <v>0</v>
      </c>
      <c r="BP128" s="355">
        <f t="shared" si="142"/>
        <v>0</v>
      </c>
      <c r="BQ128" s="355">
        <f t="shared" si="142"/>
        <v>0</v>
      </c>
      <c r="BR128" s="355">
        <f t="shared" si="142"/>
        <v>0</v>
      </c>
      <c r="BS128" s="355">
        <f t="shared" si="142"/>
        <v>0</v>
      </c>
      <c r="BT128" s="355">
        <f t="shared" si="142"/>
        <v>0</v>
      </c>
    </row>
    <row r="129" spans="4:72" x14ac:dyDescent="0.25">
      <c r="D129" s="74"/>
      <c r="W129" s="712">
        <f t="shared" ref="W129" si="143">T128</f>
        <v>0</v>
      </c>
      <c r="X129" s="712"/>
      <c r="Y129" s="712"/>
      <c r="Z129" s="712"/>
      <c r="AA129" s="712"/>
      <c r="AB129" s="712"/>
      <c r="AC129" s="712"/>
      <c r="AD129" s="712"/>
      <c r="AE129" s="712"/>
      <c r="AF129" s="712"/>
      <c r="AG129" s="712"/>
      <c r="AH129" s="712"/>
      <c r="AI129" s="712"/>
      <c r="AK129" s="154"/>
      <c r="AL129" s="154"/>
      <c r="AM129" s="154"/>
      <c r="AN129" s="154"/>
      <c r="AO129" s="74"/>
      <c r="BH129" s="712">
        <f t="shared" ref="BH129" si="144">BE128</f>
        <v>0</v>
      </c>
      <c r="BI129" s="712"/>
      <c r="BJ129" s="712"/>
      <c r="BK129" s="712"/>
      <c r="BL129" s="712"/>
      <c r="BM129" s="712"/>
      <c r="BN129" s="712"/>
      <c r="BO129" s="712"/>
      <c r="BP129" s="712"/>
      <c r="BQ129" s="712"/>
      <c r="BR129" s="712"/>
      <c r="BS129" s="712"/>
      <c r="BT129" s="712"/>
    </row>
    <row r="130" spans="4:72" ht="134.25" customHeight="1" x14ac:dyDescent="0.25">
      <c r="D130" s="74"/>
      <c r="E130" s="198" t="s">
        <v>298</v>
      </c>
      <c r="F130" s="213"/>
      <c r="G130" s="213"/>
      <c r="H130" s="686"/>
      <c r="I130" s="687"/>
      <c r="J130" s="687"/>
      <c r="K130" s="687"/>
      <c r="L130" s="687"/>
      <c r="M130" s="687"/>
      <c r="N130" s="687"/>
      <c r="O130" s="687"/>
      <c r="P130" s="687"/>
      <c r="Q130" s="687"/>
      <c r="R130" s="687"/>
      <c r="S130" s="687"/>
      <c r="T130" s="687"/>
      <c r="U130" s="688"/>
      <c r="W130" s="355"/>
      <c r="X130" s="355"/>
      <c r="Y130" s="355"/>
      <c r="Z130" s="355"/>
      <c r="AA130" s="355"/>
      <c r="AB130" s="355"/>
      <c r="AC130" s="355"/>
      <c r="AD130" s="355"/>
      <c r="AE130" s="355"/>
      <c r="AF130" s="355"/>
      <c r="AG130" s="355"/>
      <c r="AH130" s="355"/>
      <c r="AI130" s="355"/>
      <c r="AK130" s="154"/>
      <c r="AL130" s="154"/>
      <c r="AM130" s="154"/>
      <c r="AN130" s="154"/>
      <c r="AO130" s="74"/>
      <c r="AP130" s="198" t="s">
        <v>298</v>
      </c>
      <c r="AQ130" s="367"/>
      <c r="AR130" s="367"/>
      <c r="AS130" s="705"/>
      <c r="AT130" s="706"/>
      <c r="AU130" s="706"/>
      <c r="AV130" s="706"/>
      <c r="AW130" s="706"/>
      <c r="AX130" s="706"/>
      <c r="AY130" s="706"/>
      <c r="AZ130" s="706"/>
      <c r="BA130" s="706"/>
      <c r="BB130" s="706"/>
      <c r="BC130" s="706"/>
      <c r="BD130" s="706"/>
      <c r="BE130" s="706"/>
      <c r="BF130" s="707"/>
    </row>
    <row r="131" spans="4:72" x14ac:dyDescent="0.25">
      <c r="D131" s="74"/>
      <c r="E131" s="213"/>
      <c r="F131" s="213"/>
      <c r="G131" s="213"/>
      <c r="H131" s="223" t="s">
        <v>299</v>
      </c>
      <c r="I131" s="213"/>
      <c r="J131" s="213"/>
      <c r="K131" s="213"/>
      <c r="L131" s="213"/>
      <c r="M131" s="689">
        <f>1000-LEN(H130)</f>
        <v>1000</v>
      </c>
      <c r="N131" s="689"/>
      <c r="P131" s="213"/>
      <c r="Q131" s="213"/>
      <c r="R131" s="213"/>
      <c r="S131" s="213"/>
      <c r="T131" s="213"/>
      <c r="U131" s="186"/>
      <c r="W131" s="355"/>
      <c r="X131" s="355"/>
      <c r="Y131" s="355"/>
      <c r="Z131" s="355"/>
      <c r="AA131" s="355"/>
      <c r="AB131" s="355"/>
      <c r="AC131" s="355"/>
      <c r="AD131" s="355"/>
      <c r="AE131" s="355"/>
      <c r="AF131" s="355"/>
      <c r="AG131" s="355"/>
      <c r="AH131" s="355"/>
      <c r="AI131" s="355"/>
      <c r="AK131" s="154"/>
      <c r="AL131" s="154"/>
      <c r="AM131" s="154"/>
      <c r="AN131" s="154"/>
      <c r="AO131" s="74"/>
      <c r="AP131" s="367"/>
      <c r="AQ131" s="367"/>
      <c r="AR131" s="367"/>
      <c r="AS131" s="223" t="s">
        <v>299</v>
      </c>
      <c r="AT131" s="367"/>
      <c r="AU131" s="367"/>
      <c r="AV131" s="367"/>
      <c r="AW131" s="367"/>
      <c r="AX131" s="689">
        <f>1000-LEN(AS130)</f>
        <v>1000</v>
      </c>
      <c r="AY131" s="689"/>
      <c r="BA131" s="367"/>
      <c r="BB131" s="367"/>
      <c r="BC131" s="367"/>
      <c r="BD131" s="367"/>
      <c r="BE131" s="367"/>
      <c r="BF131" s="186"/>
    </row>
    <row r="132" spans="4:72" x14ac:dyDescent="0.25">
      <c r="D132" s="74"/>
      <c r="E132" s="213"/>
      <c r="F132" s="213"/>
      <c r="G132" s="213"/>
      <c r="H132" s="213"/>
      <c r="I132" s="213"/>
      <c r="J132" s="213"/>
      <c r="K132" s="213"/>
      <c r="L132" s="213"/>
      <c r="M132" s="213"/>
      <c r="N132" s="213"/>
      <c r="P132" s="213"/>
      <c r="Q132" s="213"/>
      <c r="R132" s="213"/>
      <c r="S132" s="213"/>
      <c r="T132" s="213"/>
      <c r="U132" s="186"/>
      <c r="W132" s="355"/>
      <c r="X132" s="355"/>
      <c r="Y132" s="355"/>
      <c r="Z132" s="355"/>
      <c r="AA132" s="355"/>
      <c r="AB132" s="355"/>
      <c r="AC132" s="355"/>
      <c r="AD132" s="355"/>
      <c r="AE132" s="355"/>
      <c r="AF132" s="355"/>
      <c r="AG132" s="355"/>
      <c r="AH132" s="355"/>
      <c r="AI132" s="355"/>
      <c r="AK132" s="154"/>
      <c r="AL132" s="154"/>
      <c r="AM132" s="154"/>
      <c r="AN132" s="154"/>
      <c r="AO132" s="74"/>
      <c r="AP132" s="367"/>
      <c r="AQ132" s="367"/>
      <c r="AR132" s="367"/>
      <c r="AS132" s="367"/>
      <c r="AT132" s="367"/>
      <c r="AU132" s="367"/>
      <c r="AV132" s="367"/>
      <c r="AW132" s="367"/>
      <c r="AX132" s="367"/>
      <c r="AY132" s="367"/>
      <c r="BA132" s="367"/>
      <c r="BB132" s="367"/>
      <c r="BC132" s="367"/>
      <c r="BD132" s="367"/>
      <c r="BE132" s="367"/>
      <c r="BF132" s="186"/>
    </row>
    <row r="133" spans="4:72" ht="15.75" customHeight="1" x14ac:dyDescent="0.25">
      <c r="D133" s="74"/>
      <c r="E133" s="196" t="s">
        <v>292</v>
      </c>
      <c r="F133" s="213"/>
      <c r="G133" s="213"/>
      <c r="H133" s="690"/>
      <c r="I133" s="690"/>
      <c r="J133" s="690"/>
      <c r="K133" s="690"/>
      <c r="L133" s="213"/>
      <c r="M133" s="213"/>
      <c r="N133" s="213"/>
      <c r="P133" s="213" t="s">
        <v>293</v>
      </c>
      <c r="Q133" s="213"/>
      <c r="R133" s="213"/>
      <c r="S133" s="213"/>
      <c r="T133" s="227"/>
      <c r="U133" s="186"/>
      <c r="W133" s="355">
        <f t="shared" ref="W133:AI133" si="145">IF($H135="",0,IF($H133=W$24,1,0))</f>
        <v>0</v>
      </c>
      <c r="X133" s="355">
        <f t="shared" si="145"/>
        <v>0</v>
      </c>
      <c r="Y133" s="355">
        <f t="shared" si="145"/>
        <v>0</v>
      </c>
      <c r="Z133" s="355">
        <f t="shared" si="145"/>
        <v>0</v>
      </c>
      <c r="AA133" s="355">
        <f t="shared" si="145"/>
        <v>0</v>
      </c>
      <c r="AB133" s="355">
        <f t="shared" si="145"/>
        <v>0</v>
      </c>
      <c r="AC133" s="355">
        <f t="shared" si="145"/>
        <v>0</v>
      </c>
      <c r="AD133" s="355">
        <f t="shared" si="145"/>
        <v>0</v>
      </c>
      <c r="AE133" s="355">
        <f t="shared" si="145"/>
        <v>0</v>
      </c>
      <c r="AF133" s="355">
        <f t="shared" si="145"/>
        <v>0</v>
      </c>
      <c r="AG133" s="355">
        <f t="shared" si="145"/>
        <v>0</v>
      </c>
      <c r="AH133" s="355">
        <f t="shared" si="145"/>
        <v>0</v>
      </c>
      <c r="AI133" s="355">
        <f t="shared" si="145"/>
        <v>0</v>
      </c>
      <c r="AK133" s="154"/>
      <c r="AL133" s="154"/>
      <c r="AM133" s="154"/>
      <c r="AN133" s="154"/>
      <c r="AO133" s="74"/>
      <c r="AP133" s="196" t="s">
        <v>292</v>
      </c>
      <c r="AQ133" s="367"/>
      <c r="AR133" s="367"/>
      <c r="AS133" s="559"/>
      <c r="AT133" s="559"/>
      <c r="AU133" s="559"/>
      <c r="AV133" s="559"/>
      <c r="AW133" s="367"/>
      <c r="AX133" s="367"/>
      <c r="AY133" s="367"/>
      <c r="BA133" s="367" t="s">
        <v>293</v>
      </c>
      <c r="BB133" s="367"/>
      <c r="BC133" s="367"/>
      <c r="BD133" s="367"/>
      <c r="BE133" s="305"/>
      <c r="BF133" s="186"/>
      <c r="BH133" s="355">
        <f t="shared" ref="BH133:BT133" si="146">IF($H135="",0,IF($H133=BH$24,1,0))</f>
        <v>0</v>
      </c>
      <c r="BI133" s="355">
        <f t="shared" si="146"/>
        <v>0</v>
      </c>
      <c r="BJ133" s="355">
        <f t="shared" si="146"/>
        <v>0</v>
      </c>
      <c r="BK133" s="355">
        <f t="shared" si="146"/>
        <v>0</v>
      </c>
      <c r="BL133" s="355">
        <f t="shared" si="146"/>
        <v>0</v>
      </c>
      <c r="BM133" s="355">
        <f t="shared" si="146"/>
        <v>0</v>
      </c>
      <c r="BN133" s="355">
        <f t="shared" si="146"/>
        <v>0</v>
      </c>
      <c r="BO133" s="355">
        <f t="shared" si="146"/>
        <v>0</v>
      </c>
      <c r="BP133" s="355">
        <f t="shared" si="146"/>
        <v>0</v>
      </c>
      <c r="BQ133" s="355">
        <f t="shared" si="146"/>
        <v>0</v>
      </c>
      <c r="BR133" s="355">
        <f t="shared" si="146"/>
        <v>0</v>
      </c>
      <c r="BS133" s="355">
        <f t="shared" si="146"/>
        <v>0</v>
      </c>
      <c r="BT133" s="355">
        <f t="shared" si="146"/>
        <v>0</v>
      </c>
    </row>
    <row r="134" spans="4:72" x14ac:dyDescent="0.25">
      <c r="D134" s="74"/>
      <c r="W134" s="712">
        <f t="shared" ref="W134" si="147">T133</f>
        <v>0</v>
      </c>
      <c r="X134" s="712"/>
      <c r="Y134" s="712"/>
      <c r="Z134" s="712"/>
      <c r="AA134" s="712"/>
      <c r="AB134" s="712"/>
      <c r="AC134" s="712"/>
      <c r="AD134" s="712"/>
      <c r="AE134" s="712"/>
      <c r="AF134" s="712"/>
      <c r="AG134" s="712"/>
      <c r="AH134" s="712"/>
      <c r="AI134" s="712"/>
      <c r="AK134" s="154"/>
      <c r="AL134" s="154"/>
      <c r="AM134" s="154"/>
      <c r="AN134" s="154"/>
      <c r="AO134" s="74"/>
      <c r="BH134" s="712">
        <f t="shared" ref="BH134" si="148">BE133</f>
        <v>0</v>
      </c>
      <c r="BI134" s="712"/>
      <c r="BJ134" s="712"/>
      <c r="BK134" s="712"/>
      <c r="BL134" s="712"/>
      <c r="BM134" s="712"/>
      <c r="BN134" s="712"/>
      <c r="BO134" s="712"/>
      <c r="BP134" s="712"/>
      <c r="BQ134" s="712"/>
      <c r="BR134" s="712"/>
      <c r="BS134" s="712"/>
      <c r="BT134" s="712"/>
    </row>
    <row r="135" spans="4:72" ht="134.25" customHeight="1" x14ac:dyDescent="0.25">
      <c r="D135" s="74"/>
      <c r="E135" s="198" t="s">
        <v>298</v>
      </c>
      <c r="F135" s="213"/>
      <c r="G135" s="213"/>
      <c r="H135" s="686"/>
      <c r="I135" s="687"/>
      <c r="J135" s="687"/>
      <c r="K135" s="687"/>
      <c r="L135" s="687"/>
      <c r="M135" s="687"/>
      <c r="N135" s="687"/>
      <c r="O135" s="687"/>
      <c r="P135" s="687"/>
      <c r="Q135" s="687"/>
      <c r="R135" s="687"/>
      <c r="S135" s="687"/>
      <c r="T135" s="687"/>
      <c r="U135" s="688"/>
      <c r="W135" s="355"/>
      <c r="X135" s="355"/>
      <c r="Y135" s="355"/>
      <c r="Z135" s="355"/>
      <c r="AA135" s="355"/>
      <c r="AB135" s="355"/>
      <c r="AC135" s="355"/>
      <c r="AD135" s="355"/>
      <c r="AE135" s="355"/>
      <c r="AF135" s="355"/>
      <c r="AG135" s="355"/>
      <c r="AH135" s="355"/>
      <c r="AI135" s="355"/>
      <c r="AK135" s="154"/>
      <c r="AL135" s="154"/>
      <c r="AM135" s="154"/>
      <c r="AN135" s="154"/>
      <c r="AO135" s="74"/>
      <c r="AP135" s="198" t="s">
        <v>298</v>
      </c>
      <c r="AQ135" s="367"/>
      <c r="AR135" s="367"/>
      <c r="AS135" s="705"/>
      <c r="AT135" s="706"/>
      <c r="AU135" s="706"/>
      <c r="AV135" s="706"/>
      <c r="AW135" s="706"/>
      <c r="AX135" s="706"/>
      <c r="AY135" s="706"/>
      <c r="AZ135" s="706"/>
      <c r="BA135" s="706"/>
      <c r="BB135" s="706"/>
      <c r="BC135" s="706"/>
      <c r="BD135" s="706"/>
      <c r="BE135" s="706"/>
      <c r="BF135" s="707"/>
    </row>
    <row r="136" spans="4:72" x14ac:dyDescent="0.25">
      <c r="D136" s="74"/>
      <c r="E136" s="213"/>
      <c r="F136" s="213"/>
      <c r="G136" s="213"/>
      <c r="H136" s="223" t="s">
        <v>299</v>
      </c>
      <c r="I136" s="213"/>
      <c r="J136" s="213"/>
      <c r="K136" s="213"/>
      <c r="L136" s="213"/>
      <c r="M136" s="689">
        <f>1000-LEN(H135)</f>
        <v>1000</v>
      </c>
      <c r="N136" s="689"/>
      <c r="P136" s="213"/>
      <c r="Q136" s="213"/>
      <c r="R136" s="213"/>
      <c r="S136" s="213"/>
      <c r="T136" s="213"/>
      <c r="U136" s="186"/>
      <c r="W136" s="355"/>
      <c r="X136" s="355"/>
      <c r="Y136" s="355"/>
      <c r="Z136" s="355"/>
      <c r="AA136" s="355"/>
      <c r="AB136" s="355"/>
      <c r="AC136" s="355"/>
      <c r="AD136" s="355"/>
      <c r="AE136" s="355"/>
      <c r="AF136" s="355"/>
      <c r="AG136" s="355"/>
      <c r="AH136" s="355"/>
      <c r="AI136" s="355"/>
      <c r="AK136" s="154"/>
      <c r="AL136" s="154"/>
      <c r="AM136" s="154"/>
      <c r="AN136" s="154"/>
      <c r="AO136" s="74"/>
      <c r="AP136" s="367"/>
      <c r="AQ136" s="367"/>
      <c r="AR136" s="367"/>
      <c r="AS136" s="223" t="s">
        <v>299</v>
      </c>
      <c r="AT136" s="367"/>
      <c r="AU136" s="367"/>
      <c r="AV136" s="367"/>
      <c r="AW136" s="367"/>
      <c r="AX136" s="689">
        <f>1000-LEN(AS135)</f>
        <v>1000</v>
      </c>
      <c r="AY136" s="689"/>
      <c r="BA136" s="367"/>
      <c r="BB136" s="367"/>
      <c r="BC136" s="367"/>
      <c r="BD136" s="367"/>
      <c r="BE136" s="367"/>
      <c r="BF136" s="186"/>
    </row>
    <row r="137" spans="4:72" x14ac:dyDescent="0.25">
      <c r="D137" s="74"/>
      <c r="E137" s="213"/>
      <c r="F137" s="213"/>
      <c r="G137" s="213"/>
      <c r="H137" s="213"/>
      <c r="I137" s="213"/>
      <c r="J137" s="213"/>
      <c r="K137" s="213"/>
      <c r="L137" s="213"/>
      <c r="M137" s="213"/>
      <c r="N137" s="213"/>
      <c r="P137" s="213"/>
      <c r="Q137" s="213"/>
      <c r="R137" s="213"/>
      <c r="S137" s="213"/>
      <c r="T137" s="213"/>
      <c r="U137" s="186"/>
      <c r="W137" s="355"/>
      <c r="X137" s="355"/>
      <c r="Y137" s="355"/>
      <c r="Z137" s="355"/>
      <c r="AA137" s="355"/>
      <c r="AB137" s="355"/>
      <c r="AC137" s="355"/>
      <c r="AD137" s="355"/>
      <c r="AE137" s="355"/>
      <c r="AF137" s="355"/>
      <c r="AG137" s="355"/>
      <c r="AH137" s="355"/>
      <c r="AI137" s="355"/>
      <c r="AK137" s="154"/>
      <c r="AL137" s="154"/>
      <c r="AM137" s="154"/>
      <c r="AN137" s="154"/>
      <c r="AO137" s="74"/>
      <c r="AP137" s="367"/>
      <c r="AQ137" s="367"/>
      <c r="AR137" s="367"/>
      <c r="AS137" s="367"/>
      <c r="AT137" s="367"/>
      <c r="AU137" s="367"/>
      <c r="AV137" s="367"/>
      <c r="AW137" s="367"/>
      <c r="AX137" s="367"/>
      <c r="AY137" s="367"/>
      <c r="BA137" s="367"/>
      <c r="BB137" s="367"/>
      <c r="BC137" s="367"/>
      <c r="BD137" s="367"/>
      <c r="BE137" s="367"/>
      <c r="BF137" s="186"/>
    </row>
    <row r="138" spans="4:72" ht="15.75" customHeight="1" x14ac:dyDescent="0.25">
      <c r="D138" s="74"/>
      <c r="E138" s="196" t="s">
        <v>292</v>
      </c>
      <c r="F138" s="213"/>
      <c r="G138" s="213"/>
      <c r="H138" s="690"/>
      <c r="I138" s="690"/>
      <c r="J138" s="690"/>
      <c r="K138" s="690"/>
      <c r="L138" s="213"/>
      <c r="M138" s="213"/>
      <c r="N138" s="213"/>
      <c r="P138" s="213" t="s">
        <v>293</v>
      </c>
      <c r="Q138" s="213"/>
      <c r="R138" s="213"/>
      <c r="S138" s="213"/>
      <c r="T138" s="227"/>
      <c r="U138" s="186"/>
      <c r="W138" s="355">
        <f t="shared" ref="W138:AI138" si="149">IF($H140="",0,IF($H138=W$24,1,0))</f>
        <v>0</v>
      </c>
      <c r="X138" s="355">
        <f t="shared" si="149"/>
        <v>0</v>
      </c>
      <c r="Y138" s="355">
        <f t="shared" si="149"/>
        <v>0</v>
      </c>
      <c r="Z138" s="355">
        <f t="shared" si="149"/>
        <v>0</v>
      </c>
      <c r="AA138" s="355">
        <f t="shared" si="149"/>
        <v>0</v>
      </c>
      <c r="AB138" s="355">
        <f t="shared" si="149"/>
        <v>0</v>
      </c>
      <c r="AC138" s="355">
        <f t="shared" si="149"/>
        <v>0</v>
      </c>
      <c r="AD138" s="355">
        <f t="shared" si="149"/>
        <v>0</v>
      </c>
      <c r="AE138" s="355">
        <f t="shared" si="149"/>
        <v>0</v>
      </c>
      <c r="AF138" s="355">
        <f t="shared" si="149"/>
        <v>0</v>
      </c>
      <c r="AG138" s="355">
        <f t="shared" si="149"/>
        <v>0</v>
      </c>
      <c r="AH138" s="355">
        <f t="shared" si="149"/>
        <v>0</v>
      </c>
      <c r="AI138" s="355">
        <f t="shared" si="149"/>
        <v>0</v>
      </c>
      <c r="AK138" s="154"/>
      <c r="AL138" s="154"/>
      <c r="AM138" s="154"/>
      <c r="AN138" s="154"/>
      <c r="AO138" s="74"/>
      <c r="AP138" s="196" t="s">
        <v>292</v>
      </c>
      <c r="AQ138" s="367"/>
      <c r="AR138" s="367"/>
      <c r="AS138" s="559"/>
      <c r="AT138" s="559"/>
      <c r="AU138" s="559"/>
      <c r="AV138" s="559"/>
      <c r="AW138" s="367"/>
      <c r="AX138" s="367"/>
      <c r="AY138" s="367"/>
      <c r="BA138" s="367" t="s">
        <v>293</v>
      </c>
      <c r="BB138" s="367"/>
      <c r="BC138" s="367"/>
      <c r="BD138" s="367"/>
      <c r="BE138" s="305"/>
      <c r="BF138" s="186"/>
      <c r="BH138" s="355">
        <f t="shared" ref="BH138:BT138" si="150">IF($H140="",0,IF($H138=BH$24,1,0))</f>
        <v>0</v>
      </c>
      <c r="BI138" s="355">
        <f t="shared" si="150"/>
        <v>0</v>
      </c>
      <c r="BJ138" s="355">
        <f t="shared" si="150"/>
        <v>0</v>
      </c>
      <c r="BK138" s="355">
        <f t="shared" si="150"/>
        <v>0</v>
      </c>
      <c r="BL138" s="355">
        <f t="shared" si="150"/>
        <v>0</v>
      </c>
      <c r="BM138" s="355">
        <f t="shared" si="150"/>
        <v>0</v>
      </c>
      <c r="BN138" s="355">
        <f t="shared" si="150"/>
        <v>0</v>
      </c>
      <c r="BO138" s="355">
        <f t="shared" si="150"/>
        <v>0</v>
      </c>
      <c r="BP138" s="355">
        <f t="shared" si="150"/>
        <v>0</v>
      </c>
      <c r="BQ138" s="355">
        <f t="shared" si="150"/>
        <v>0</v>
      </c>
      <c r="BR138" s="355">
        <f t="shared" si="150"/>
        <v>0</v>
      </c>
      <c r="BS138" s="355">
        <f t="shared" si="150"/>
        <v>0</v>
      </c>
      <c r="BT138" s="355">
        <f t="shared" si="150"/>
        <v>0</v>
      </c>
    </row>
    <row r="139" spans="4:72" x14ac:dyDescent="0.25">
      <c r="D139" s="74"/>
      <c r="W139" s="712">
        <f t="shared" ref="W139" si="151">T138</f>
        <v>0</v>
      </c>
      <c r="X139" s="712"/>
      <c r="Y139" s="712"/>
      <c r="Z139" s="712"/>
      <c r="AA139" s="712"/>
      <c r="AB139" s="712"/>
      <c r="AC139" s="712"/>
      <c r="AD139" s="712"/>
      <c r="AE139" s="712"/>
      <c r="AF139" s="712"/>
      <c r="AG139" s="712"/>
      <c r="AH139" s="712"/>
      <c r="AI139" s="712"/>
      <c r="AK139" s="154"/>
      <c r="AL139" s="154"/>
      <c r="AM139" s="154"/>
      <c r="AN139" s="154"/>
      <c r="AO139" s="74"/>
      <c r="BH139" s="712">
        <f t="shared" ref="BH139" si="152">BE138</f>
        <v>0</v>
      </c>
      <c r="BI139" s="712"/>
      <c r="BJ139" s="712"/>
      <c r="BK139" s="712"/>
      <c r="BL139" s="712"/>
      <c r="BM139" s="712"/>
      <c r="BN139" s="712"/>
      <c r="BO139" s="712"/>
      <c r="BP139" s="712"/>
      <c r="BQ139" s="712"/>
      <c r="BR139" s="712"/>
      <c r="BS139" s="712"/>
      <c r="BT139" s="712"/>
    </row>
    <row r="140" spans="4:72" ht="134.25" customHeight="1" x14ac:dyDescent="0.25">
      <c r="D140" s="74"/>
      <c r="E140" s="198" t="s">
        <v>298</v>
      </c>
      <c r="F140" s="213"/>
      <c r="G140" s="213"/>
      <c r="H140" s="686"/>
      <c r="I140" s="687"/>
      <c r="J140" s="687"/>
      <c r="K140" s="687"/>
      <c r="L140" s="687"/>
      <c r="M140" s="687"/>
      <c r="N140" s="687"/>
      <c r="O140" s="687"/>
      <c r="P140" s="687"/>
      <c r="Q140" s="687"/>
      <c r="R140" s="687"/>
      <c r="S140" s="687"/>
      <c r="T140" s="687"/>
      <c r="U140" s="688"/>
      <c r="W140" s="355"/>
      <c r="X140" s="355"/>
      <c r="Y140" s="355"/>
      <c r="Z140" s="355"/>
      <c r="AA140" s="355"/>
      <c r="AB140" s="355"/>
      <c r="AC140" s="355"/>
      <c r="AD140" s="355"/>
      <c r="AE140" s="355"/>
      <c r="AF140" s="355"/>
      <c r="AG140" s="355"/>
      <c r="AH140" s="355"/>
      <c r="AI140" s="355"/>
      <c r="AK140" s="154"/>
      <c r="AL140" s="154"/>
      <c r="AM140" s="154"/>
      <c r="AN140" s="154"/>
      <c r="AO140" s="74"/>
      <c r="AP140" s="198" t="s">
        <v>298</v>
      </c>
      <c r="AQ140" s="367"/>
      <c r="AR140" s="367"/>
      <c r="AS140" s="705"/>
      <c r="AT140" s="706"/>
      <c r="AU140" s="706"/>
      <c r="AV140" s="706"/>
      <c r="AW140" s="706"/>
      <c r="AX140" s="706"/>
      <c r="AY140" s="706"/>
      <c r="AZ140" s="706"/>
      <c r="BA140" s="706"/>
      <c r="BB140" s="706"/>
      <c r="BC140" s="706"/>
      <c r="BD140" s="706"/>
      <c r="BE140" s="706"/>
      <c r="BF140" s="707"/>
    </row>
    <row r="141" spans="4:72" x14ac:dyDescent="0.25">
      <c r="D141" s="74"/>
      <c r="E141" s="213"/>
      <c r="F141" s="213"/>
      <c r="G141" s="213"/>
      <c r="H141" s="223" t="s">
        <v>299</v>
      </c>
      <c r="I141" s="213"/>
      <c r="J141" s="213"/>
      <c r="K141" s="213"/>
      <c r="L141" s="213"/>
      <c r="M141" s="689">
        <f>1000-LEN(H140)</f>
        <v>1000</v>
      </c>
      <c r="N141" s="689"/>
      <c r="P141" s="213"/>
      <c r="Q141" s="213"/>
      <c r="R141" s="213"/>
      <c r="S141" s="213"/>
      <c r="T141" s="213"/>
      <c r="U141" s="186"/>
      <c r="W141" s="355"/>
      <c r="X141" s="355"/>
      <c r="Y141" s="355"/>
      <c r="Z141" s="355"/>
      <c r="AA141" s="355"/>
      <c r="AB141" s="355"/>
      <c r="AC141" s="355"/>
      <c r="AD141" s="355"/>
      <c r="AE141" s="355"/>
      <c r="AF141" s="355"/>
      <c r="AG141" s="355"/>
      <c r="AH141" s="355"/>
      <c r="AI141" s="355"/>
      <c r="AK141" s="154"/>
      <c r="AL141" s="154"/>
      <c r="AM141" s="154"/>
      <c r="AN141" s="154"/>
      <c r="AO141" s="74"/>
      <c r="AP141" s="367"/>
      <c r="AQ141" s="367"/>
      <c r="AR141" s="367"/>
      <c r="AS141" s="223" t="s">
        <v>299</v>
      </c>
      <c r="AT141" s="367"/>
      <c r="AU141" s="367"/>
      <c r="AV141" s="367"/>
      <c r="AW141" s="367"/>
      <c r="AX141" s="689">
        <f>1000-LEN(AS140)</f>
        <v>1000</v>
      </c>
      <c r="AY141" s="689"/>
      <c r="BA141" s="367"/>
      <c r="BB141" s="367"/>
      <c r="BC141" s="367"/>
      <c r="BD141" s="367"/>
      <c r="BE141" s="367"/>
      <c r="BF141" s="186"/>
    </row>
    <row r="142" spans="4:72" x14ac:dyDescent="0.25">
      <c r="D142" s="74"/>
      <c r="E142" s="213"/>
      <c r="F142" s="213"/>
      <c r="G142" s="213"/>
      <c r="H142" s="213"/>
      <c r="I142" s="213"/>
      <c r="J142" s="213"/>
      <c r="K142" s="213"/>
      <c r="L142" s="213"/>
      <c r="M142" s="213"/>
      <c r="N142" s="213"/>
      <c r="P142" s="213"/>
      <c r="Q142" s="213"/>
      <c r="R142" s="213"/>
      <c r="S142" s="213"/>
      <c r="T142" s="213"/>
      <c r="U142" s="186"/>
      <c r="W142" s="355"/>
      <c r="X142" s="355"/>
      <c r="Y142" s="355"/>
      <c r="Z142" s="355"/>
      <c r="AA142" s="355"/>
      <c r="AB142" s="355"/>
      <c r="AC142" s="355"/>
      <c r="AD142" s="355"/>
      <c r="AE142" s="355"/>
      <c r="AF142" s="355"/>
      <c r="AG142" s="355"/>
      <c r="AH142" s="355"/>
      <c r="AI142" s="355"/>
      <c r="AK142" s="154"/>
      <c r="AL142" s="154"/>
      <c r="AM142" s="154"/>
      <c r="AN142" s="154"/>
      <c r="AO142" s="74"/>
      <c r="AP142" s="367"/>
      <c r="AQ142" s="367"/>
      <c r="AR142" s="367"/>
      <c r="AS142" s="367"/>
      <c r="AT142" s="367"/>
      <c r="AU142" s="367"/>
      <c r="AV142" s="367"/>
      <c r="AW142" s="367"/>
      <c r="AX142" s="367"/>
      <c r="AY142" s="367"/>
      <c r="BA142" s="367"/>
      <c r="BB142" s="367"/>
      <c r="BC142" s="367"/>
      <c r="BD142" s="367"/>
      <c r="BE142" s="367"/>
      <c r="BF142" s="186"/>
    </row>
    <row r="143" spans="4:72" ht="15.75" customHeight="1" x14ac:dyDescent="0.25">
      <c r="D143" s="74"/>
      <c r="E143" s="196" t="s">
        <v>292</v>
      </c>
      <c r="F143" s="213"/>
      <c r="G143" s="213"/>
      <c r="H143" s="690"/>
      <c r="I143" s="690"/>
      <c r="J143" s="690"/>
      <c r="K143" s="690"/>
      <c r="L143" s="213"/>
      <c r="M143" s="213"/>
      <c r="N143" s="213"/>
      <c r="P143" s="213" t="s">
        <v>293</v>
      </c>
      <c r="Q143" s="213"/>
      <c r="R143" s="213"/>
      <c r="S143" s="213"/>
      <c r="T143" s="227"/>
      <c r="U143" s="186"/>
      <c r="W143" s="355">
        <f t="shared" ref="W143:AI143" si="153">IF($H145="",0,IF($H143=W$24,1,0))</f>
        <v>0</v>
      </c>
      <c r="X143" s="355">
        <f t="shared" si="153"/>
        <v>0</v>
      </c>
      <c r="Y143" s="355">
        <f t="shared" si="153"/>
        <v>0</v>
      </c>
      <c r="Z143" s="355">
        <f t="shared" si="153"/>
        <v>0</v>
      </c>
      <c r="AA143" s="355">
        <f t="shared" si="153"/>
        <v>0</v>
      </c>
      <c r="AB143" s="355">
        <f t="shared" si="153"/>
        <v>0</v>
      </c>
      <c r="AC143" s="355">
        <f t="shared" si="153"/>
        <v>0</v>
      </c>
      <c r="AD143" s="355">
        <f t="shared" si="153"/>
        <v>0</v>
      </c>
      <c r="AE143" s="355">
        <f t="shared" si="153"/>
        <v>0</v>
      </c>
      <c r="AF143" s="355">
        <f t="shared" si="153"/>
        <v>0</v>
      </c>
      <c r="AG143" s="355">
        <f t="shared" si="153"/>
        <v>0</v>
      </c>
      <c r="AH143" s="355">
        <f t="shared" si="153"/>
        <v>0</v>
      </c>
      <c r="AI143" s="355">
        <f t="shared" si="153"/>
        <v>0</v>
      </c>
      <c r="AK143" s="154"/>
      <c r="AL143" s="154"/>
      <c r="AM143" s="154"/>
      <c r="AN143" s="154"/>
      <c r="AO143" s="74"/>
      <c r="AP143" s="196" t="s">
        <v>292</v>
      </c>
      <c r="AQ143" s="367"/>
      <c r="AR143" s="367"/>
      <c r="AS143" s="559"/>
      <c r="AT143" s="559"/>
      <c r="AU143" s="559"/>
      <c r="AV143" s="559"/>
      <c r="AW143" s="367"/>
      <c r="AX143" s="367"/>
      <c r="AY143" s="367"/>
      <c r="BA143" s="367" t="s">
        <v>293</v>
      </c>
      <c r="BB143" s="367"/>
      <c r="BC143" s="367"/>
      <c r="BD143" s="367"/>
      <c r="BE143" s="305"/>
      <c r="BF143" s="186"/>
      <c r="BH143" s="355">
        <f t="shared" ref="BH143:BT143" si="154">IF($H145="",0,IF($H143=BH$24,1,0))</f>
        <v>0</v>
      </c>
      <c r="BI143" s="355">
        <f t="shared" si="154"/>
        <v>0</v>
      </c>
      <c r="BJ143" s="355">
        <f t="shared" si="154"/>
        <v>0</v>
      </c>
      <c r="BK143" s="355">
        <f t="shared" si="154"/>
        <v>0</v>
      </c>
      <c r="BL143" s="355">
        <f t="shared" si="154"/>
        <v>0</v>
      </c>
      <c r="BM143" s="355">
        <f t="shared" si="154"/>
        <v>0</v>
      </c>
      <c r="BN143" s="355">
        <f t="shared" si="154"/>
        <v>0</v>
      </c>
      <c r="BO143" s="355">
        <f t="shared" si="154"/>
        <v>0</v>
      </c>
      <c r="BP143" s="355">
        <f t="shared" si="154"/>
        <v>0</v>
      </c>
      <c r="BQ143" s="355">
        <f t="shared" si="154"/>
        <v>0</v>
      </c>
      <c r="BR143" s="355">
        <f t="shared" si="154"/>
        <v>0</v>
      </c>
      <c r="BS143" s="355">
        <f t="shared" si="154"/>
        <v>0</v>
      </c>
      <c r="BT143" s="355">
        <f t="shared" si="154"/>
        <v>0</v>
      </c>
    </row>
    <row r="144" spans="4:72" x14ac:dyDescent="0.25">
      <c r="D144" s="74"/>
      <c r="W144" s="712">
        <f t="shared" ref="W144" si="155">T143</f>
        <v>0</v>
      </c>
      <c r="X144" s="712"/>
      <c r="Y144" s="712"/>
      <c r="Z144" s="712"/>
      <c r="AA144" s="712"/>
      <c r="AB144" s="712"/>
      <c r="AC144" s="712"/>
      <c r="AD144" s="712"/>
      <c r="AE144" s="712"/>
      <c r="AF144" s="712"/>
      <c r="AG144" s="712"/>
      <c r="AH144" s="712"/>
      <c r="AI144" s="712"/>
      <c r="AK144" s="154"/>
      <c r="AL144" s="154"/>
      <c r="AM144" s="154"/>
      <c r="AN144" s="154"/>
      <c r="AO144" s="74"/>
      <c r="BH144" s="712">
        <f t="shared" ref="BH144" si="156">BE143</f>
        <v>0</v>
      </c>
      <c r="BI144" s="712"/>
      <c r="BJ144" s="712"/>
      <c r="BK144" s="712"/>
      <c r="BL144" s="712"/>
      <c r="BM144" s="712"/>
      <c r="BN144" s="712"/>
      <c r="BO144" s="712"/>
      <c r="BP144" s="712"/>
      <c r="BQ144" s="712"/>
      <c r="BR144" s="712"/>
      <c r="BS144" s="712"/>
      <c r="BT144" s="712"/>
    </row>
    <row r="145" spans="4:72" ht="134.25" customHeight="1" x14ac:dyDescent="0.25">
      <c r="D145" s="74"/>
      <c r="E145" s="198" t="s">
        <v>298</v>
      </c>
      <c r="F145" s="213"/>
      <c r="G145" s="213"/>
      <c r="H145" s="686"/>
      <c r="I145" s="687"/>
      <c r="J145" s="687"/>
      <c r="K145" s="687"/>
      <c r="L145" s="687"/>
      <c r="M145" s="687"/>
      <c r="N145" s="687"/>
      <c r="O145" s="687"/>
      <c r="P145" s="687"/>
      <c r="Q145" s="687"/>
      <c r="R145" s="687"/>
      <c r="S145" s="687"/>
      <c r="T145" s="687"/>
      <c r="U145" s="688"/>
      <c r="W145" s="355"/>
      <c r="X145" s="355"/>
      <c r="Y145" s="355"/>
      <c r="Z145" s="355"/>
      <c r="AA145" s="355"/>
      <c r="AB145" s="355"/>
      <c r="AC145" s="355"/>
      <c r="AD145" s="355"/>
      <c r="AE145" s="355"/>
      <c r="AF145" s="355"/>
      <c r="AG145" s="355"/>
      <c r="AH145" s="355"/>
      <c r="AI145" s="355"/>
      <c r="AK145" s="154"/>
      <c r="AL145" s="154"/>
      <c r="AM145" s="154"/>
      <c r="AN145" s="154"/>
      <c r="AO145" s="74"/>
      <c r="AP145" s="198" t="s">
        <v>298</v>
      </c>
      <c r="AQ145" s="367"/>
      <c r="AR145" s="367"/>
      <c r="AS145" s="705"/>
      <c r="AT145" s="706"/>
      <c r="AU145" s="706"/>
      <c r="AV145" s="706"/>
      <c r="AW145" s="706"/>
      <c r="AX145" s="706"/>
      <c r="AY145" s="706"/>
      <c r="AZ145" s="706"/>
      <c r="BA145" s="706"/>
      <c r="BB145" s="706"/>
      <c r="BC145" s="706"/>
      <c r="BD145" s="706"/>
      <c r="BE145" s="706"/>
      <c r="BF145" s="707"/>
    </row>
    <row r="146" spans="4:72" x14ac:dyDescent="0.25">
      <c r="D146" s="74"/>
      <c r="E146" s="213"/>
      <c r="F146" s="213"/>
      <c r="G146" s="213"/>
      <c r="H146" s="223" t="s">
        <v>299</v>
      </c>
      <c r="I146" s="213"/>
      <c r="J146" s="213"/>
      <c r="K146" s="213"/>
      <c r="L146" s="213"/>
      <c r="M146" s="689">
        <f>1000-LEN(H145)</f>
        <v>1000</v>
      </c>
      <c r="N146" s="689"/>
      <c r="P146" s="213"/>
      <c r="Q146" s="213"/>
      <c r="R146" s="213"/>
      <c r="S146" s="213"/>
      <c r="T146" s="213"/>
      <c r="U146" s="186"/>
      <c r="W146" s="355"/>
      <c r="X146" s="355"/>
      <c r="Y146" s="355"/>
      <c r="Z146" s="355"/>
      <c r="AA146" s="355"/>
      <c r="AB146" s="355"/>
      <c r="AC146" s="355"/>
      <c r="AD146" s="355"/>
      <c r="AE146" s="355"/>
      <c r="AF146" s="355"/>
      <c r="AG146" s="355"/>
      <c r="AH146" s="355"/>
      <c r="AI146" s="355"/>
      <c r="AK146" s="154"/>
      <c r="AL146" s="154"/>
      <c r="AM146" s="154"/>
      <c r="AN146" s="154"/>
      <c r="AO146" s="74"/>
      <c r="AP146" s="367"/>
      <c r="AQ146" s="367"/>
      <c r="AR146" s="367"/>
      <c r="AS146" s="223" t="s">
        <v>299</v>
      </c>
      <c r="AT146" s="367"/>
      <c r="AU146" s="367"/>
      <c r="AV146" s="367"/>
      <c r="AW146" s="367"/>
      <c r="AX146" s="689">
        <f>1000-LEN(AS145)</f>
        <v>1000</v>
      </c>
      <c r="AY146" s="689"/>
      <c r="BA146" s="367"/>
      <c r="BB146" s="367"/>
      <c r="BC146" s="367"/>
      <c r="BD146" s="367"/>
      <c r="BE146" s="367"/>
      <c r="BF146" s="186"/>
    </row>
    <row r="147" spans="4:72" x14ac:dyDescent="0.25">
      <c r="D147" s="74"/>
      <c r="E147" s="213"/>
      <c r="F147" s="213"/>
      <c r="G147" s="213"/>
      <c r="H147" s="213"/>
      <c r="I147" s="213"/>
      <c r="J147" s="213"/>
      <c r="K147" s="213"/>
      <c r="L147" s="213"/>
      <c r="M147" s="213"/>
      <c r="N147" s="213"/>
      <c r="P147" s="213"/>
      <c r="Q147" s="213"/>
      <c r="R147" s="213"/>
      <c r="S147" s="213"/>
      <c r="T147" s="213"/>
      <c r="U147" s="186"/>
      <c r="W147" s="355"/>
      <c r="X147" s="355"/>
      <c r="Y147" s="355"/>
      <c r="Z147" s="355"/>
      <c r="AA147" s="355"/>
      <c r="AB147" s="355"/>
      <c r="AC147" s="355"/>
      <c r="AD147" s="355"/>
      <c r="AE147" s="355"/>
      <c r="AF147" s="355"/>
      <c r="AG147" s="355"/>
      <c r="AH147" s="355"/>
      <c r="AI147" s="355"/>
      <c r="AK147" s="154"/>
      <c r="AL147" s="154"/>
      <c r="AM147" s="154"/>
      <c r="AN147" s="154"/>
      <c r="AO147" s="74"/>
      <c r="AP147" s="367"/>
      <c r="AQ147" s="367"/>
      <c r="AR147" s="367"/>
      <c r="AS147" s="367"/>
      <c r="AT147" s="367"/>
      <c r="AU147" s="367"/>
      <c r="AV147" s="367"/>
      <c r="AW147" s="367"/>
      <c r="AX147" s="367"/>
      <c r="AY147" s="367"/>
      <c r="BA147" s="367"/>
      <c r="BB147" s="367"/>
      <c r="BC147" s="367"/>
      <c r="BD147" s="367"/>
      <c r="BE147" s="367"/>
      <c r="BF147" s="186"/>
    </row>
    <row r="148" spans="4:72" ht="15.75" customHeight="1" x14ac:dyDescent="0.25">
      <c r="D148" s="74"/>
      <c r="E148" s="196" t="s">
        <v>292</v>
      </c>
      <c r="F148" s="213"/>
      <c r="G148" s="213"/>
      <c r="H148" s="690"/>
      <c r="I148" s="690"/>
      <c r="J148" s="690"/>
      <c r="K148" s="690"/>
      <c r="L148" s="213"/>
      <c r="M148" s="213"/>
      <c r="N148" s="213"/>
      <c r="P148" s="213" t="s">
        <v>293</v>
      </c>
      <c r="Q148" s="213"/>
      <c r="R148" s="213"/>
      <c r="S148" s="213"/>
      <c r="T148" s="227"/>
      <c r="U148" s="186"/>
      <c r="W148" s="355">
        <f t="shared" ref="W148:AI148" si="157">IF($H150="",0,IF($H148=W$24,1,0))</f>
        <v>0</v>
      </c>
      <c r="X148" s="355">
        <f t="shared" si="157"/>
        <v>0</v>
      </c>
      <c r="Y148" s="355">
        <f t="shared" si="157"/>
        <v>0</v>
      </c>
      <c r="Z148" s="355">
        <f t="shared" si="157"/>
        <v>0</v>
      </c>
      <c r="AA148" s="355">
        <f t="shared" si="157"/>
        <v>0</v>
      </c>
      <c r="AB148" s="355">
        <f t="shared" si="157"/>
        <v>0</v>
      </c>
      <c r="AC148" s="355">
        <f t="shared" si="157"/>
        <v>0</v>
      </c>
      <c r="AD148" s="355">
        <f t="shared" si="157"/>
        <v>0</v>
      </c>
      <c r="AE148" s="355">
        <f t="shared" si="157"/>
        <v>0</v>
      </c>
      <c r="AF148" s="355">
        <f t="shared" si="157"/>
        <v>0</v>
      </c>
      <c r="AG148" s="355">
        <f t="shared" si="157"/>
        <v>0</v>
      </c>
      <c r="AH148" s="355">
        <f t="shared" si="157"/>
        <v>0</v>
      </c>
      <c r="AI148" s="355">
        <f t="shared" si="157"/>
        <v>0</v>
      </c>
      <c r="AK148" s="154"/>
      <c r="AL148" s="154"/>
      <c r="AM148" s="154"/>
      <c r="AN148" s="154"/>
      <c r="AO148" s="74"/>
      <c r="AP148" s="196" t="s">
        <v>292</v>
      </c>
      <c r="AQ148" s="367"/>
      <c r="AR148" s="367"/>
      <c r="AS148" s="559"/>
      <c r="AT148" s="559"/>
      <c r="AU148" s="559"/>
      <c r="AV148" s="559"/>
      <c r="AW148" s="367"/>
      <c r="AX148" s="367"/>
      <c r="AY148" s="367"/>
      <c r="BA148" s="367" t="s">
        <v>293</v>
      </c>
      <c r="BB148" s="367"/>
      <c r="BC148" s="367"/>
      <c r="BD148" s="367"/>
      <c r="BE148" s="305"/>
      <c r="BF148" s="186"/>
      <c r="BH148" s="355">
        <f t="shared" ref="BH148:BT148" si="158">IF($H150="",0,IF($H148=BH$24,1,0))</f>
        <v>0</v>
      </c>
      <c r="BI148" s="355">
        <f t="shared" si="158"/>
        <v>0</v>
      </c>
      <c r="BJ148" s="355">
        <f t="shared" si="158"/>
        <v>0</v>
      </c>
      <c r="BK148" s="355">
        <f t="shared" si="158"/>
        <v>0</v>
      </c>
      <c r="BL148" s="355">
        <f t="shared" si="158"/>
        <v>0</v>
      </c>
      <c r="BM148" s="355">
        <f t="shared" si="158"/>
        <v>0</v>
      </c>
      <c r="BN148" s="355">
        <f t="shared" si="158"/>
        <v>0</v>
      </c>
      <c r="BO148" s="355">
        <f t="shared" si="158"/>
        <v>0</v>
      </c>
      <c r="BP148" s="355">
        <f t="shared" si="158"/>
        <v>0</v>
      </c>
      <c r="BQ148" s="355">
        <f t="shared" si="158"/>
        <v>0</v>
      </c>
      <c r="BR148" s="355">
        <f t="shared" si="158"/>
        <v>0</v>
      </c>
      <c r="BS148" s="355">
        <f t="shared" si="158"/>
        <v>0</v>
      </c>
      <c r="BT148" s="355">
        <f t="shared" si="158"/>
        <v>0</v>
      </c>
    </row>
    <row r="149" spans="4:72" x14ac:dyDescent="0.25">
      <c r="D149" s="74"/>
      <c r="W149" s="712">
        <f t="shared" ref="W149" si="159">T148</f>
        <v>0</v>
      </c>
      <c r="X149" s="712"/>
      <c r="Y149" s="712"/>
      <c r="Z149" s="712"/>
      <c r="AA149" s="712"/>
      <c r="AB149" s="712"/>
      <c r="AC149" s="712"/>
      <c r="AD149" s="712"/>
      <c r="AE149" s="712"/>
      <c r="AF149" s="712"/>
      <c r="AG149" s="712"/>
      <c r="AH149" s="712"/>
      <c r="AI149" s="712"/>
      <c r="AK149" s="154"/>
      <c r="AL149" s="154"/>
      <c r="AM149" s="154"/>
      <c r="AN149" s="154"/>
      <c r="AO149" s="74"/>
      <c r="BH149" s="712">
        <f t="shared" ref="BH149" si="160">BE148</f>
        <v>0</v>
      </c>
      <c r="BI149" s="712"/>
      <c r="BJ149" s="712"/>
      <c r="BK149" s="712"/>
      <c r="BL149" s="712"/>
      <c r="BM149" s="712"/>
      <c r="BN149" s="712"/>
      <c r="BO149" s="712"/>
      <c r="BP149" s="712"/>
      <c r="BQ149" s="712"/>
      <c r="BR149" s="712"/>
      <c r="BS149" s="712"/>
      <c r="BT149" s="712"/>
    </row>
    <row r="150" spans="4:72" ht="134.25" customHeight="1" x14ac:dyDescent="0.25">
      <c r="D150" s="74"/>
      <c r="E150" s="198" t="s">
        <v>298</v>
      </c>
      <c r="F150" s="213"/>
      <c r="G150" s="213"/>
      <c r="H150" s="686"/>
      <c r="I150" s="687"/>
      <c r="J150" s="687"/>
      <c r="K150" s="687"/>
      <c r="L150" s="687"/>
      <c r="M150" s="687"/>
      <c r="N150" s="687"/>
      <c r="O150" s="687"/>
      <c r="P150" s="687"/>
      <c r="Q150" s="687"/>
      <c r="R150" s="687"/>
      <c r="S150" s="687"/>
      <c r="T150" s="687"/>
      <c r="U150" s="688"/>
      <c r="W150" s="355"/>
      <c r="X150" s="355"/>
      <c r="Y150" s="355"/>
      <c r="Z150" s="355"/>
      <c r="AA150" s="355"/>
      <c r="AB150" s="355"/>
      <c r="AC150" s="355"/>
      <c r="AD150" s="355"/>
      <c r="AE150" s="355"/>
      <c r="AF150" s="355"/>
      <c r="AG150" s="355"/>
      <c r="AH150" s="355"/>
      <c r="AI150" s="355"/>
      <c r="AK150" s="154"/>
      <c r="AL150" s="154"/>
      <c r="AM150" s="154"/>
      <c r="AN150" s="154"/>
      <c r="AO150" s="74"/>
      <c r="AP150" s="198" t="s">
        <v>298</v>
      </c>
      <c r="AQ150" s="367"/>
      <c r="AR150" s="367"/>
      <c r="AS150" s="705"/>
      <c r="AT150" s="706"/>
      <c r="AU150" s="706"/>
      <c r="AV150" s="706"/>
      <c r="AW150" s="706"/>
      <c r="AX150" s="706"/>
      <c r="AY150" s="706"/>
      <c r="AZ150" s="706"/>
      <c r="BA150" s="706"/>
      <c r="BB150" s="706"/>
      <c r="BC150" s="706"/>
      <c r="BD150" s="706"/>
      <c r="BE150" s="706"/>
      <c r="BF150" s="707"/>
    </row>
    <row r="151" spans="4:72" x14ac:dyDescent="0.25">
      <c r="D151" s="74"/>
      <c r="E151" s="213"/>
      <c r="F151" s="213"/>
      <c r="G151" s="213"/>
      <c r="H151" s="223" t="s">
        <v>299</v>
      </c>
      <c r="I151" s="213"/>
      <c r="J151" s="213"/>
      <c r="K151" s="213"/>
      <c r="L151" s="213"/>
      <c r="M151" s="689">
        <f>1000-LEN(H150)</f>
        <v>1000</v>
      </c>
      <c r="N151" s="689"/>
      <c r="P151" s="213"/>
      <c r="Q151" s="213"/>
      <c r="R151" s="213"/>
      <c r="S151" s="213"/>
      <c r="T151" s="213"/>
      <c r="U151" s="186"/>
      <c r="W151" s="355"/>
      <c r="X151" s="355"/>
      <c r="Y151" s="355"/>
      <c r="Z151" s="355"/>
      <c r="AA151" s="355"/>
      <c r="AB151" s="355"/>
      <c r="AC151" s="355"/>
      <c r="AD151" s="355"/>
      <c r="AE151" s="355"/>
      <c r="AF151" s="355"/>
      <c r="AG151" s="355"/>
      <c r="AH151" s="355"/>
      <c r="AI151" s="355"/>
      <c r="AK151" s="154"/>
      <c r="AL151" s="154"/>
      <c r="AM151" s="154"/>
      <c r="AN151" s="154"/>
      <c r="AO151" s="74"/>
      <c r="AP151" s="367"/>
      <c r="AQ151" s="367"/>
      <c r="AR151" s="367"/>
      <c r="AS151" s="223" t="s">
        <v>299</v>
      </c>
      <c r="AT151" s="367"/>
      <c r="AU151" s="367"/>
      <c r="AV151" s="367"/>
      <c r="AW151" s="367"/>
      <c r="AX151" s="689">
        <f>1000-LEN(AS150)</f>
        <v>1000</v>
      </c>
      <c r="AY151" s="689"/>
      <c r="BA151" s="367"/>
      <c r="BB151" s="367"/>
      <c r="BC151" s="367"/>
      <c r="BD151" s="367"/>
      <c r="BE151" s="367"/>
      <c r="BF151" s="186"/>
    </row>
    <row r="152" spans="4:72" x14ac:dyDescent="0.25">
      <c r="D152" s="74"/>
      <c r="E152" s="213"/>
      <c r="F152" s="213"/>
      <c r="G152" s="213"/>
      <c r="H152" s="213"/>
      <c r="I152" s="213"/>
      <c r="J152" s="213"/>
      <c r="K152" s="213"/>
      <c r="L152" s="213"/>
      <c r="M152" s="213"/>
      <c r="N152" s="213"/>
      <c r="P152" s="213"/>
      <c r="Q152" s="213"/>
      <c r="R152" s="213"/>
      <c r="S152" s="213"/>
      <c r="T152" s="213"/>
      <c r="U152" s="186"/>
      <c r="W152" s="355"/>
      <c r="X152" s="355"/>
      <c r="Y152" s="355"/>
      <c r="Z152" s="355"/>
      <c r="AA152" s="355"/>
      <c r="AB152" s="355"/>
      <c r="AC152" s="355"/>
      <c r="AD152" s="355"/>
      <c r="AE152" s="355"/>
      <c r="AF152" s="355"/>
      <c r="AG152" s="355"/>
      <c r="AH152" s="355"/>
      <c r="AI152" s="355"/>
      <c r="AK152" s="154"/>
      <c r="AL152" s="154"/>
      <c r="AM152" s="154"/>
      <c r="AN152" s="154"/>
      <c r="AO152" s="74"/>
      <c r="AP152" s="367"/>
      <c r="AQ152" s="367"/>
      <c r="AR152" s="367"/>
      <c r="AS152" s="367"/>
      <c r="AT152" s="367"/>
      <c r="AU152" s="367"/>
      <c r="AV152" s="367"/>
      <c r="AW152" s="367"/>
      <c r="AX152" s="367"/>
      <c r="AY152" s="367"/>
      <c r="BA152" s="367"/>
      <c r="BB152" s="367"/>
      <c r="BC152" s="367"/>
      <c r="BD152" s="367"/>
      <c r="BE152" s="367"/>
      <c r="BF152" s="186"/>
    </row>
    <row r="153" spans="4:72" ht="15.75" customHeight="1" x14ac:dyDescent="0.25">
      <c r="D153" s="74"/>
      <c r="E153" s="196" t="s">
        <v>292</v>
      </c>
      <c r="F153" s="213"/>
      <c r="G153" s="213"/>
      <c r="H153" s="690"/>
      <c r="I153" s="690"/>
      <c r="J153" s="690"/>
      <c r="K153" s="690"/>
      <c r="L153" s="213"/>
      <c r="M153" s="213"/>
      <c r="N153" s="213"/>
      <c r="P153" s="213" t="s">
        <v>293</v>
      </c>
      <c r="Q153" s="213"/>
      <c r="R153" s="213"/>
      <c r="S153" s="213"/>
      <c r="T153" s="227"/>
      <c r="U153" s="186"/>
      <c r="W153" s="355">
        <f t="shared" ref="W153:AI153" si="161">IF($H155="",0,IF($H153=W$24,1,0))</f>
        <v>0</v>
      </c>
      <c r="X153" s="355">
        <f t="shared" si="161"/>
        <v>0</v>
      </c>
      <c r="Y153" s="355">
        <f t="shared" si="161"/>
        <v>0</v>
      </c>
      <c r="Z153" s="355">
        <f t="shared" si="161"/>
        <v>0</v>
      </c>
      <c r="AA153" s="355">
        <f t="shared" si="161"/>
        <v>0</v>
      </c>
      <c r="AB153" s="355">
        <f t="shared" si="161"/>
        <v>0</v>
      </c>
      <c r="AC153" s="355">
        <f t="shared" si="161"/>
        <v>0</v>
      </c>
      <c r="AD153" s="355">
        <f t="shared" si="161"/>
        <v>0</v>
      </c>
      <c r="AE153" s="355">
        <f t="shared" si="161"/>
        <v>0</v>
      </c>
      <c r="AF153" s="355">
        <f t="shared" si="161"/>
        <v>0</v>
      </c>
      <c r="AG153" s="355">
        <f t="shared" si="161"/>
        <v>0</v>
      </c>
      <c r="AH153" s="355">
        <f t="shared" si="161"/>
        <v>0</v>
      </c>
      <c r="AI153" s="355">
        <f t="shared" si="161"/>
        <v>0</v>
      </c>
      <c r="AK153" s="154"/>
      <c r="AL153" s="154"/>
      <c r="AM153" s="154"/>
      <c r="AN153" s="154"/>
      <c r="AO153" s="74"/>
      <c r="AP153" s="196" t="s">
        <v>292</v>
      </c>
      <c r="AQ153" s="367"/>
      <c r="AR153" s="367"/>
      <c r="AS153" s="559"/>
      <c r="AT153" s="559"/>
      <c r="AU153" s="559"/>
      <c r="AV153" s="559"/>
      <c r="AW153" s="367"/>
      <c r="AX153" s="367"/>
      <c r="AY153" s="367"/>
      <c r="BA153" s="367" t="s">
        <v>293</v>
      </c>
      <c r="BB153" s="367"/>
      <c r="BC153" s="367"/>
      <c r="BD153" s="367"/>
      <c r="BE153" s="305"/>
      <c r="BF153" s="186"/>
      <c r="BH153" s="355">
        <f t="shared" ref="BH153:BT153" si="162">IF($H155="",0,IF($H153=BH$24,1,0))</f>
        <v>0</v>
      </c>
      <c r="BI153" s="355">
        <f t="shared" si="162"/>
        <v>0</v>
      </c>
      <c r="BJ153" s="355">
        <f t="shared" si="162"/>
        <v>0</v>
      </c>
      <c r="BK153" s="355">
        <f t="shared" si="162"/>
        <v>0</v>
      </c>
      <c r="BL153" s="355">
        <f t="shared" si="162"/>
        <v>0</v>
      </c>
      <c r="BM153" s="355">
        <f t="shared" si="162"/>
        <v>0</v>
      </c>
      <c r="BN153" s="355">
        <f t="shared" si="162"/>
        <v>0</v>
      </c>
      <c r="BO153" s="355">
        <f t="shared" si="162"/>
        <v>0</v>
      </c>
      <c r="BP153" s="355">
        <f t="shared" si="162"/>
        <v>0</v>
      </c>
      <c r="BQ153" s="355">
        <f t="shared" si="162"/>
        <v>0</v>
      </c>
      <c r="BR153" s="355">
        <f t="shared" si="162"/>
        <v>0</v>
      </c>
      <c r="BS153" s="355">
        <f t="shared" si="162"/>
        <v>0</v>
      </c>
      <c r="BT153" s="355">
        <f t="shared" si="162"/>
        <v>0</v>
      </c>
    </row>
    <row r="154" spans="4:72" x14ac:dyDescent="0.25">
      <c r="D154" s="74"/>
      <c r="W154" s="712">
        <f t="shared" ref="W154" si="163">T153</f>
        <v>0</v>
      </c>
      <c r="X154" s="712"/>
      <c r="Y154" s="712"/>
      <c r="Z154" s="712"/>
      <c r="AA154" s="712"/>
      <c r="AB154" s="712"/>
      <c r="AC154" s="712"/>
      <c r="AD154" s="712"/>
      <c r="AE154" s="712"/>
      <c r="AF154" s="712"/>
      <c r="AG154" s="712"/>
      <c r="AH154" s="712"/>
      <c r="AI154" s="712"/>
      <c r="AK154" s="154"/>
      <c r="AL154" s="154"/>
      <c r="AM154" s="154"/>
      <c r="AN154" s="154"/>
      <c r="AO154" s="74"/>
      <c r="BH154" s="712">
        <f t="shared" ref="BH154" si="164">BE153</f>
        <v>0</v>
      </c>
      <c r="BI154" s="712"/>
      <c r="BJ154" s="712"/>
      <c r="BK154" s="712"/>
      <c r="BL154" s="712"/>
      <c r="BM154" s="712"/>
      <c r="BN154" s="712"/>
      <c r="BO154" s="712"/>
      <c r="BP154" s="712"/>
      <c r="BQ154" s="712"/>
      <c r="BR154" s="712"/>
      <c r="BS154" s="712"/>
      <c r="BT154" s="712"/>
    </row>
    <row r="155" spans="4:72" ht="134.25" customHeight="1" x14ac:dyDescent="0.25">
      <c r="D155" s="74"/>
      <c r="E155" s="198" t="s">
        <v>298</v>
      </c>
      <c r="F155" s="213"/>
      <c r="G155" s="213"/>
      <c r="H155" s="686"/>
      <c r="I155" s="687"/>
      <c r="J155" s="687"/>
      <c r="K155" s="687"/>
      <c r="L155" s="687"/>
      <c r="M155" s="687"/>
      <c r="N155" s="687"/>
      <c r="O155" s="687"/>
      <c r="P155" s="687"/>
      <c r="Q155" s="687"/>
      <c r="R155" s="687"/>
      <c r="S155" s="687"/>
      <c r="T155" s="687"/>
      <c r="U155" s="688"/>
      <c r="W155" s="355"/>
      <c r="X155" s="355"/>
      <c r="Y155" s="355"/>
      <c r="Z155" s="355"/>
      <c r="AA155" s="355"/>
      <c r="AB155" s="355"/>
      <c r="AC155" s="355"/>
      <c r="AD155" s="355"/>
      <c r="AE155" s="355"/>
      <c r="AF155" s="355"/>
      <c r="AG155" s="355"/>
      <c r="AH155" s="355"/>
      <c r="AI155" s="355"/>
      <c r="AK155" s="154"/>
      <c r="AL155" s="154"/>
      <c r="AM155" s="154"/>
      <c r="AN155" s="154"/>
      <c r="AO155" s="74"/>
      <c r="AP155" s="198" t="s">
        <v>298</v>
      </c>
      <c r="AQ155" s="367"/>
      <c r="AR155" s="367"/>
      <c r="AS155" s="705"/>
      <c r="AT155" s="706"/>
      <c r="AU155" s="706"/>
      <c r="AV155" s="706"/>
      <c r="AW155" s="706"/>
      <c r="AX155" s="706"/>
      <c r="AY155" s="706"/>
      <c r="AZ155" s="706"/>
      <c r="BA155" s="706"/>
      <c r="BB155" s="706"/>
      <c r="BC155" s="706"/>
      <c r="BD155" s="706"/>
      <c r="BE155" s="706"/>
      <c r="BF155" s="707"/>
    </row>
    <row r="156" spans="4:72" x14ac:dyDescent="0.25">
      <c r="D156" s="74"/>
      <c r="E156" s="213"/>
      <c r="F156" s="213"/>
      <c r="G156" s="213"/>
      <c r="H156" s="223" t="s">
        <v>299</v>
      </c>
      <c r="I156" s="213"/>
      <c r="J156" s="213"/>
      <c r="K156" s="213"/>
      <c r="L156" s="213"/>
      <c r="M156" s="689">
        <f>1000-LEN(H155)</f>
        <v>1000</v>
      </c>
      <c r="N156" s="689"/>
      <c r="P156" s="213"/>
      <c r="Q156" s="213"/>
      <c r="R156" s="213"/>
      <c r="S156" s="213"/>
      <c r="T156" s="213"/>
      <c r="U156" s="186"/>
      <c r="W156" s="355"/>
      <c r="X156" s="355"/>
      <c r="Y156" s="355"/>
      <c r="Z156" s="355"/>
      <c r="AA156" s="355"/>
      <c r="AB156" s="355"/>
      <c r="AC156" s="355"/>
      <c r="AD156" s="355"/>
      <c r="AE156" s="355"/>
      <c r="AF156" s="355"/>
      <c r="AG156" s="355"/>
      <c r="AH156" s="355"/>
      <c r="AI156" s="355"/>
      <c r="AK156" s="154"/>
      <c r="AL156" s="154"/>
      <c r="AM156" s="154"/>
      <c r="AN156" s="154"/>
      <c r="AO156" s="74"/>
      <c r="AP156" s="367"/>
      <c r="AQ156" s="367"/>
      <c r="AR156" s="367"/>
      <c r="AS156" s="223" t="s">
        <v>299</v>
      </c>
      <c r="AT156" s="367"/>
      <c r="AU156" s="367"/>
      <c r="AV156" s="367"/>
      <c r="AW156" s="367"/>
      <c r="AX156" s="689">
        <f>1000-LEN(AS155)</f>
        <v>1000</v>
      </c>
      <c r="AY156" s="689"/>
      <c r="BA156" s="367"/>
      <c r="BB156" s="367"/>
      <c r="BC156" s="367"/>
      <c r="BD156" s="367"/>
      <c r="BE156" s="367"/>
      <c r="BF156" s="186"/>
    </row>
    <row r="157" spans="4:72" x14ac:dyDescent="0.25">
      <c r="D157" s="74"/>
      <c r="E157" s="213"/>
      <c r="F157" s="213"/>
      <c r="G157" s="213"/>
      <c r="H157" s="213"/>
      <c r="I157" s="213"/>
      <c r="J157" s="213"/>
      <c r="K157" s="213"/>
      <c r="L157" s="213"/>
      <c r="M157" s="213"/>
      <c r="N157" s="213"/>
      <c r="P157" s="213"/>
      <c r="Q157" s="213"/>
      <c r="R157" s="213"/>
      <c r="S157" s="213"/>
      <c r="T157" s="213"/>
      <c r="U157" s="186"/>
      <c r="W157" s="355"/>
      <c r="X157" s="355"/>
      <c r="Y157" s="355"/>
      <c r="Z157" s="355"/>
      <c r="AA157" s="355"/>
      <c r="AB157" s="355"/>
      <c r="AC157" s="355"/>
      <c r="AD157" s="355"/>
      <c r="AE157" s="355"/>
      <c r="AF157" s="355"/>
      <c r="AG157" s="355"/>
      <c r="AH157" s="355"/>
      <c r="AI157" s="355"/>
      <c r="AK157" s="154"/>
      <c r="AL157" s="154"/>
      <c r="AM157" s="154"/>
      <c r="AN157" s="154"/>
      <c r="AO157" s="74"/>
      <c r="AP157" s="367"/>
      <c r="AQ157" s="367"/>
      <c r="AR157" s="367"/>
      <c r="AS157" s="367"/>
      <c r="AT157" s="367"/>
      <c r="AU157" s="367"/>
      <c r="AV157" s="367"/>
      <c r="AW157" s="367"/>
      <c r="AX157" s="367"/>
      <c r="AY157" s="367"/>
      <c r="BA157" s="367"/>
      <c r="BB157" s="367"/>
      <c r="BC157" s="367"/>
      <c r="BD157" s="367"/>
      <c r="BE157" s="367"/>
      <c r="BF157" s="186"/>
    </row>
    <row r="158" spans="4:72" ht="15.75" customHeight="1" x14ac:dyDescent="0.25">
      <c r="D158" s="74"/>
      <c r="E158" s="196" t="s">
        <v>292</v>
      </c>
      <c r="F158" s="213"/>
      <c r="G158" s="213"/>
      <c r="H158" s="690"/>
      <c r="I158" s="690"/>
      <c r="J158" s="690"/>
      <c r="K158" s="690"/>
      <c r="L158" s="213"/>
      <c r="M158" s="213"/>
      <c r="N158" s="213"/>
      <c r="P158" s="213" t="s">
        <v>293</v>
      </c>
      <c r="Q158" s="213"/>
      <c r="R158" s="213"/>
      <c r="S158" s="213"/>
      <c r="T158" s="227"/>
      <c r="U158" s="186"/>
      <c r="W158" s="355">
        <f t="shared" ref="W158:AI158" si="165">IF($H160="",0,IF($H158=W$24,1,0))</f>
        <v>0</v>
      </c>
      <c r="X158" s="355">
        <f t="shared" si="165"/>
        <v>0</v>
      </c>
      <c r="Y158" s="355">
        <f t="shared" si="165"/>
        <v>0</v>
      </c>
      <c r="Z158" s="355">
        <f t="shared" si="165"/>
        <v>0</v>
      </c>
      <c r="AA158" s="355">
        <f t="shared" si="165"/>
        <v>0</v>
      </c>
      <c r="AB158" s="355">
        <f t="shared" si="165"/>
        <v>0</v>
      </c>
      <c r="AC158" s="355">
        <f t="shared" si="165"/>
        <v>0</v>
      </c>
      <c r="AD158" s="355">
        <f t="shared" si="165"/>
        <v>0</v>
      </c>
      <c r="AE158" s="355">
        <f t="shared" si="165"/>
        <v>0</v>
      </c>
      <c r="AF158" s="355">
        <f t="shared" si="165"/>
        <v>0</v>
      </c>
      <c r="AG158" s="355">
        <f t="shared" si="165"/>
        <v>0</v>
      </c>
      <c r="AH158" s="355">
        <f t="shared" si="165"/>
        <v>0</v>
      </c>
      <c r="AI158" s="355">
        <f t="shared" si="165"/>
        <v>0</v>
      </c>
      <c r="AK158" s="154"/>
      <c r="AL158" s="154"/>
      <c r="AM158" s="154"/>
      <c r="AN158" s="154"/>
      <c r="AO158" s="74"/>
      <c r="AP158" s="196" t="s">
        <v>292</v>
      </c>
      <c r="AQ158" s="367"/>
      <c r="AR158" s="367"/>
      <c r="AS158" s="559"/>
      <c r="AT158" s="559"/>
      <c r="AU158" s="559"/>
      <c r="AV158" s="559"/>
      <c r="AW158" s="367"/>
      <c r="AX158" s="367"/>
      <c r="AY158" s="367"/>
      <c r="BA158" s="367" t="s">
        <v>293</v>
      </c>
      <c r="BB158" s="367"/>
      <c r="BC158" s="367"/>
      <c r="BD158" s="367"/>
      <c r="BE158" s="305"/>
      <c r="BF158" s="186"/>
      <c r="BH158" s="355">
        <f t="shared" ref="BH158:BT158" si="166">IF($H160="",0,IF($H158=BH$24,1,0))</f>
        <v>0</v>
      </c>
      <c r="BI158" s="355">
        <f t="shared" si="166"/>
        <v>0</v>
      </c>
      <c r="BJ158" s="355">
        <f t="shared" si="166"/>
        <v>0</v>
      </c>
      <c r="BK158" s="355">
        <f t="shared" si="166"/>
        <v>0</v>
      </c>
      <c r="BL158" s="355">
        <f t="shared" si="166"/>
        <v>0</v>
      </c>
      <c r="BM158" s="355">
        <f t="shared" si="166"/>
        <v>0</v>
      </c>
      <c r="BN158" s="355">
        <f t="shared" si="166"/>
        <v>0</v>
      </c>
      <c r="BO158" s="355">
        <f t="shared" si="166"/>
        <v>0</v>
      </c>
      <c r="BP158" s="355">
        <f t="shared" si="166"/>
        <v>0</v>
      </c>
      <c r="BQ158" s="355">
        <f t="shared" si="166"/>
        <v>0</v>
      </c>
      <c r="BR158" s="355">
        <f t="shared" si="166"/>
        <v>0</v>
      </c>
      <c r="BS158" s="355">
        <f t="shared" si="166"/>
        <v>0</v>
      </c>
      <c r="BT158" s="355">
        <f t="shared" si="166"/>
        <v>0</v>
      </c>
    </row>
    <row r="159" spans="4:72" x14ac:dyDescent="0.25">
      <c r="D159" s="74"/>
      <c r="W159" s="712">
        <f t="shared" ref="W159" si="167">T158</f>
        <v>0</v>
      </c>
      <c r="X159" s="712"/>
      <c r="Y159" s="712"/>
      <c r="Z159" s="712"/>
      <c r="AA159" s="712"/>
      <c r="AB159" s="712"/>
      <c r="AC159" s="712"/>
      <c r="AD159" s="712"/>
      <c r="AE159" s="712"/>
      <c r="AF159" s="712"/>
      <c r="AG159" s="712"/>
      <c r="AH159" s="712"/>
      <c r="AI159" s="712"/>
      <c r="AK159" s="154"/>
      <c r="AL159" s="154"/>
      <c r="AM159" s="154"/>
      <c r="AN159" s="154"/>
      <c r="AO159" s="74"/>
      <c r="BH159" s="712">
        <f t="shared" ref="BH159" si="168">BE158</f>
        <v>0</v>
      </c>
      <c r="BI159" s="712"/>
      <c r="BJ159" s="712"/>
      <c r="BK159" s="712"/>
      <c r="BL159" s="712"/>
      <c r="BM159" s="712"/>
      <c r="BN159" s="712"/>
      <c r="BO159" s="712"/>
      <c r="BP159" s="712"/>
      <c r="BQ159" s="712"/>
      <c r="BR159" s="712"/>
      <c r="BS159" s="712"/>
      <c r="BT159" s="712"/>
    </row>
    <row r="160" spans="4:72" ht="134.25" customHeight="1" x14ac:dyDescent="0.25">
      <c r="D160" s="74"/>
      <c r="E160" s="198" t="s">
        <v>298</v>
      </c>
      <c r="F160" s="213"/>
      <c r="G160" s="213"/>
      <c r="H160" s="686"/>
      <c r="I160" s="687"/>
      <c r="J160" s="687"/>
      <c r="K160" s="687"/>
      <c r="L160" s="687"/>
      <c r="M160" s="687"/>
      <c r="N160" s="687"/>
      <c r="O160" s="687"/>
      <c r="P160" s="687"/>
      <c r="Q160" s="687"/>
      <c r="R160" s="687"/>
      <c r="S160" s="687"/>
      <c r="T160" s="687"/>
      <c r="U160" s="688"/>
      <c r="W160" s="355"/>
      <c r="X160" s="355"/>
      <c r="Y160" s="355"/>
      <c r="Z160" s="355"/>
      <c r="AA160" s="355"/>
      <c r="AB160" s="355"/>
      <c r="AC160" s="355"/>
      <c r="AD160" s="355"/>
      <c r="AE160" s="355"/>
      <c r="AF160" s="355"/>
      <c r="AG160" s="355"/>
      <c r="AH160" s="355"/>
      <c r="AI160" s="355"/>
      <c r="AK160" s="154"/>
      <c r="AL160" s="154"/>
      <c r="AM160" s="154"/>
      <c r="AN160" s="154"/>
      <c r="AO160" s="74"/>
      <c r="AP160" s="198" t="s">
        <v>298</v>
      </c>
      <c r="AQ160" s="367"/>
      <c r="AR160" s="367"/>
      <c r="AS160" s="705"/>
      <c r="AT160" s="706"/>
      <c r="AU160" s="706"/>
      <c r="AV160" s="706"/>
      <c r="AW160" s="706"/>
      <c r="AX160" s="706"/>
      <c r="AY160" s="706"/>
      <c r="AZ160" s="706"/>
      <c r="BA160" s="706"/>
      <c r="BB160" s="706"/>
      <c r="BC160" s="706"/>
      <c r="BD160" s="706"/>
      <c r="BE160" s="706"/>
      <c r="BF160" s="707"/>
    </row>
    <row r="161" spans="4:72" x14ac:dyDescent="0.25">
      <c r="D161" s="74"/>
      <c r="E161" s="213"/>
      <c r="F161" s="213"/>
      <c r="G161" s="213"/>
      <c r="H161" s="223" t="s">
        <v>299</v>
      </c>
      <c r="I161" s="213"/>
      <c r="J161" s="213"/>
      <c r="K161" s="213"/>
      <c r="L161" s="213"/>
      <c r="M161" s="689">
        <f>1000-LEN(H160)</f>
        <v>1000</v>
      </c>
      <c r="N161" s="689"/>
      <c r="P161" s="213"/>
      <c r="Q161" s="213"/>
      <c r="R161" s="213"/>
      <c r="S161" s="213"/>
      <c r="T161" s="213"/>
      <c r="U161" s="186"/>
      <c r="W161" s="355"/>
      <c r="X161" s="355"/>
      <c r="Y161" s="355"/>
      <c r="Z161" s="355"/>
      <c r="AA161" s="355"/>
      <c r="AB161" s="355"/>
      <c r="AC161" s="355"/>
      <c r="AD161" s="355"/>
      <c r="AE161" s="355"/>
      <c r="AF161" s="355"/>
      <c r="AG161" s="355"/>
      <c r="AH161" s="355"/>
      <c r="AI161" s="355"/>
      <c r="AK161" s="154"/>
      <c r="AL161" s="154"/>
      <c r="AM161" s="154"/>
      <c r="AN161" s="154"/>
      <c r="AO161" s="74"/>
      <c r="AP161" s="367"/>
      <c r="AQ161" s="367"/>
      <c r="AR161" s="367"/>
      <c r="AS161" s="223" t="s">
        <v>299</v>
      </c>
      <c r="AT161" s="367"/>
      <c r="AU161" s="367"/>
      <c r="AV161" s="367"/>
      <c r="AW161" s="367"/>
      <c r="AX161" s="689">
        <f>1000-LEN(AS160)</f>
        <v>1000</v>
      </c>
      <c r="AY161" s="689"/>
      <c r="BA161" s="367"/>
      <c r="BB161" s="367"/>
      <c r="BC161" s="367"/>
      <c r="BD161" s="367"/>
      <c r="BE161" s="367"/>
      <c r="BF161" s="186"/>
    </row>
    <row r="162" spans="4:72" x14ac:dyDescent="0.25">
      <c r="D162" s="74"/>
      <c r="E162" s="213"/>
      <c r="F162" s="213"/>
      <c r="G162" s="213"/>
      <c r="H162" s="213"/>
      <c r="I162" s="213"/>
      <c r="J162" s="213"/>
      <c r="K162" s="213"/>
      <c r="L162" s="213"/>
      <c r="M162" s="213"/>
      <c r="N162" s="213"/>
      <c r="P162" s="213"/>
      <c r="Q162" s="213"/>
      <c r="R162" s="213"/>
      <c r="S162" s="213"/>
      <c r="T162" s="213"/>
      <c r="U162" s="186"/>
      <c r="W162" s="355"/>
      <c r="X162" s="355"/>
      <c r="Y162" s="355"/>
      <c r="Z162" s="355"/>
      <c r="AA162" s="355"/>
      <c r="AB162" s="355"/>
      <c r="AC162" s="355"/>
      <c r="AD162" s="355"/>
      <c r="AE162" s="355"/>
      <c r="AF162" s="355"/>
      <c r="AG162" s="355"/>
      <c r="AH162" s="355"/>
      <c r="AI162" s="355"/>
      <c r="AK162" s="154"/>
      <c r="AL162" s="154"/>
      <c r="AM162" s="154"/>
      <c r="AN162" s="154"/>
      <c r="AO162" s="74"/>
      <c r="AP162" s="367"/>
      <c r="AQ162" s="367"/>
      <c r="AR162" s="367"/>
      <c r="AS162" s="367"/>
      <c r="AT162" s="367"/>
      <c r="AU162" s="367"/>
      <c r="AV162" s="367"/>
      <c r="AW162" s="367"/>
      <c r="AX162" s="367"/>
      <c r="AY162" s="367"/>
      <c r="BA162" s="367"/>
      <c r="BB162" s="367"/>
      <c r="BC162" s="367"/>
      <c r="BD162" s="367"/>
      <c r="BE162" s="367"/>
      <c r="BF162" s="186"/>
    </row>
    <row r="163" spans="4:72" ht="15.75" customHeight="1" x14ac:dyDescent="0.25">
      <c r="D163" s="74"/>
      <c r="E163" s="196" t="s">
        <v>292</v>
      </c>
      <c r="F163" s="213"/>
      <c r="G163" s="213"/>
      <c r="H163" s="690"/>
      <c r="I163" s="690"/>
      <c r="J163" s="690"/>
      <c r="K163" s="690"/>
      <c r="L163" s="213"/>
      <c r="M163" s="213"/>
      <c r="N163" s="213"/>
      <c r="P163" s="213" t="s">
        <v>293</v>
      </c>
      <c r="Q163" s="213"/>
      <c r="R163" s="213"/>
      <c r="S163" s="213"/>
      <c r="T163" s="227"/>
      <c r="U163" s="186"/>
      <c r="W163" s="355">
        <f t="shared" ref="W163:AI163" si="169">IF($H165="",0,IF($H163=W$24,1,0))</f>
        <v>0</v>
      </c>
      <c r="X163" s="355">
        <f t="shared" si="169"/>
        <v>0</v>
      </c>
      <c r="Y163" s="355">
        <f t="shared" si="169"/>
        <v>0</v>
      </c>
      <c r="Z163" s="355">
        <f t="shared" si="169"/>
        <v>0</v>
      </c>
      <c r="AA163" s="355">
        <f t="shared" si="169"/>
        <v>0</v>
      </c>
      <c r="AB163" s="355">
        <f t="shared" si="169"/>
        <v>0</v>
      </c>
      <c r="AC163" s="355">
        <f t="shared" si="169"/>
        <v>0</v>
      </c>
      <c r="AD163" s="355">
        <f t="shared" si="169"/>
        <v>0</v>
      </c>
      <c r="AE163" s="355">
        <f t="shared" si="169"/>
        <v>0</v>
      </c>
      <c r="AF163" s="355">
        <f t="shared" si="169"/>
        <v>0</v>
      </c>
      <c r="AG163" s="355">
        <f t="shared" si="169"/>
        <v>0</v>
      </c>
      <c r="AH163" s="355">
        <f t="shared" si="169"/>
        <v>0</v>
      </c>
      <c r="AI163" s="355">
        <f t="shared" si="169"/>
        <v>0</v>
      </c>
      <c r="AK163" s="154"/>
      <c r="AL163" s="154"/>
      <c r="AM163" s="154"/>
      <c r="AN163" s="154"/>
      <c r="AO163" s="74"/>
      <c r="AP163" s="196" t="s">
        <v>292</v>
      </c>
      <c r="AQ163" s="367"/>
      <c r="AR163" s="367"/>
      <c r="AS163" s="559"/>
      <c r="AT163" s="559"/>
      <c r="AU163" s="559"/>
      <c r="AV163" s="559"/>
      <c r="AW163" s="367"/>
      <c r="AX163" s="367"/>
      <c r="AY163" s="367"/>
      <c r="BA163" s="367" t="s">
        <v>293</v>
      </c>
      <c r="BB163" s="367"/>
      <c r="BC163" s="367"/>
      <c r="BD163" s="367"/>
      <c r="BE163" s="305"/>
      <c r="BF163" s="186"/>
      <c r="BH163" s="355">
        <f t="shared" ref="BH163:BT163" si="170">IF($H165="",0,IF($H163=BH$24,1,0))</f>
        <v>0</v>
      </c>
      <c r="BI163" s="355">
        <f t="shared" si="170"/>
        <v>0</v>
      </c>
      <c r="BJ163" s="355">
        <f t="shared" si="170"/>
        <v>0</v>
      </c>
      <c r="BK163" s="355">
        <f t="shared" si="170"/>
        <v>0</v>
      </c>
      <c r="BL163" s="355">
        <f t="shared" si="170"/>
        <v>0</v>
      </c>
      <c r="BM163" s="355">
        <f t="shared" si="170"/>
        <v>0</v>
      </c>
      <c r="BN163" s="355">
        <f t="shared" si="170"/>
        <v>0</v>
      </c>
      <c r="BO163" s="355">
        <f t="shared" si="170"/>
        <v>0</v>
      </c>
      <c r="BP163" s="355">
        <f t="shared" si="170"/>
        <v>0</v>
      </c>
      <c r="BQ163" s="355">
        <f t="shared" si="170"/>
        <v>0</v>
      </c>
      <c r="BR163" s="355">
        <f t="shared" si="170"/>
        <v>0</v>
      </c>
      <c r="BS163" s="355">
        <f t="shared" si="170"/>
        <v>0</v>
      </c>
      <c r="BT163" s="355">
        <f t="shared" si="170"/>
        <v>0</v>
      </c>
    </row>
    <row r="164" spans="4:72" x14ac:dyDescent="0.25">
      <c r="D164" s="74"/>
      <c r="W164" s="712">
        <f t="shared" ref="W164" si="171">T163</f>
        <v>0</v>
      </c>
      <c r="X164" s="712"/>
      <c r="Y164" s="712"/>
      <c r="Z164" s="712"/>
      <c r="AA164" s="712"/>
      <c r="AB164" s="712"/>
      <c r="AC164" s="712"/>
      <c r="AD164" s="712"/>
      <c r="AE164" s="712"/>
      <c r="AF164" s="712"/>
      <c r="AG164" s="712"/>
      <c r="AH164" s="712"/>
      <c r="AI164" s="712"/>
      <c r="AK164" s="154"/>
      <c r="AL164" s="154"/>
      <c r="AM164" s="154"/>
      <c r="AN164" s="154"/>
      <c r="AO164" s="74"/>
      <c r="BH164" s="712">
        <f t="shared" ref="BH164" si="172">BE163</f>
        <v>0</v>
      </c>
      <c r="BI164" s="712"/>
      <c r="BJ164" s="712"/>
      <c r="BK164" s="712"/>
      <c r="BL164" s="712"/>
      <c r="BM164" s="712"/>
      <c r="BN164" s="712"/>
      <c r="BO164" s="712"/>
      <c r="BP164" s="712"/>
      <c r="BQ164" s="712"/>
      <c r="BR164" s="712"/>
      <c r="BS164" s="712"/>
      <c r="BT164" s="712"/>
    </row>
    <row r="165" spans="4:72" ht="134.25" customHeight="1" x14ac:dyDescent="0.25">
      <c r="D165" s="74"/>
      <c r="E165" s="198" t="s">
        <v>298</v>
      </c>
      <c r="F165" s="213"/>
      <c r="G165" s="213"/>
      <c r="H165" s="686"/>
      <c r="I165" s="687"/>
      <c r="J165" s="687"/>
      <c r="K165" s="687"/>
      <c r="L165" s="687"/>
      <c r="M165" s="687"/>
      <c r="N165" s="687"/>
      <c r="O165" s="687"/>
      <c r="P165" s="687"/>
      <c r="Q165" s="687"/>
      <c r="R165" s="687"/>
      <c r="S165" s="687"/>
      <c r="T165" s="687"/>
      <c r="U165" s="688"/>
      <c r="W165" s="355"/>
      <c r="X165" s="355"/>
      <c r="Y165" s="355"/>
      <c r="Z165" s="355"/>
      <c r="AA165" s="355"/>
      <c r="AB165" s="355"/>
      <c r="AC165" s="355"/>
      <c r="AD165" s="355"/>
      <c r="AE165" s="355"/>
      <c r="AF165" s="355"/>
      <c r="AG165" s="355"/>
      <c r="AH165" s="355"/>
      <c r="AI165" s="355"/>
      <c r="AK165" s="154"/>
      <c r="AL165" s="154"/>
      <c r="AM165" s="154"/>
      <c r="AN165" s="154"/>
      <c r="AO165" s="74"/>
      <c r="AP165" s="198" t="s">
        <v>298</v>
      </c>
      <c r="AQ165" s="367"/>
      <c r="AR165" s="367"/>
      <c r="AS165" s="705"/>
      <c r="AT165" s="706"/>
      <c r="AU165" s="706"/>
      <c r="AV165" s="706"/>
      <c r="AW165" s="706"/>
      <c r="AX165" s="706"/>
      <c r="AY165" s="706"/>
      <c r="AZ165" s="706"/>
      <c r="BA165" s="706"/>
      <c r="BB165" s="706"/>
      <c r="BC165" s="706"/>
      <c r="BD165" s="706"/>
      <c r="BE165" s="706"/>
      <c r="BF165" s="707"/>
    </row>
    <row r="166" spans="4:72" x14ac:dyDescent="0.25">
      <c r="D166" s="74"/>
      <c r="E166" s="213"/>
      <c r="F166" s="213"/>
      <c r="G166" s="213"/>
      <c r="H166" s="223" t="s">
        <v>299</v>
      </c>
      <c r="I166" s="213"/>
      <c r="J166" s="213"/>
      <c r="K166" s="213"/>
      <c r="L166" s="213"/>
      <c r="M166" s="689">
        <f>1000-LEN(H165)</f>
        <v>1000</v>
      </c>
      <c r="N166" s="689"/>
      <c r="P166" s="213"/>
      <c r="Q166" s="213"/>
      <c r="R166" s="213"/>
      <c r="S166" s="213"/>
      <c r="T166" s="213"/>
      <c r="U166" s="186"/>
      <c r="W166" s="355"/>
      <c r="X166" s="355"/>
      <c r="Y166" s="355"/>
      <c r="Z166" s="355"/>
      <c r="AA166" s="355"/>
      <c r="AB166" s="355"/>
      <c r="AC166" s="355"/>
      <c r="AD166" s="355"/>
      <c r="AE166" s="355"/>
      <c r="AF166" s="355"/>
      <c r="AG166" s="355"/>
      <c r="AH166" s="355"/>
      <c r="AI166" s="355"/>
      <c r="AK166" s="154"/>
      <c r="AL166" s="154"/>
      <c r="AM166" s="154"/>
      <c r="AN166" s="154"/>
      <c r="AO166" s="74"/>
      <c r="AP166" s="367"/>
      <c r="AQ166" s="367"/>
      <c r="AR166" s="367"/>
      <c r="AS166" s="223" t="s">
        <v>299</v>
      </c>
      <c r="AT166" s="367"/>
      <c r="AU166" s="367"/>
      <c r="AV166" s="367"/>
      <c r="AW166" s="367"/>
      <c r="AX166" s="689">
        <f>1000-LEN(AS165)</f>
        <v>1000</v>
      </c>
      <c r="AY166" s="689"/>
      <c r="BA166" s="367"/>
      <c r="BB166" s="367"/>
      <c r="BC166" s="367"/>
      <c r="BD166" s="367"/>
      <c r="BE166" s="367"/>
      <c r="BF166" s="186"/>
    </row>
    <row r="167" spans="4:72" x14ac:dyDescent="0.25">
      <c r="D167" s="74"/>
      <c r="E167" s="213"/>
      <c r="F167" s="213"/>
      <c r="G167" s="213"/>
      <c r="H167" s="213"/>
      <c r="I167" s="213"/>
      <c r="J167" s="213"/>
      <c r="K167" s="213"/>
      <c r="L167" s="213"/>
      <c r="M167" s="213"/>
      <c r="N167" s="213"/>
      <c r="P167" s="213"/>
      <c r="Q167" s="213"/>
      <c r="R167" s="213"/>
      <c r="S167" s="213"/>
      <c r="T167" s="213"/>
      <c r="U167" s="186"/>
      <c r="W167" s="355"/>
      <c r="X167" s="355"/>
      <c r="Y167" s="355"/>
      <c r="Z167" s="355"/>
      <c r="AA167" s="355"/>
      <c r="AB167" s="355"/>
      <c r="AC167" s="355"/>
      <c r="AD167" s="355"/>
      <c r="AE167" s="355"/>
      <c r="AF167" s="355"/>
      <c r="AG167" s="355"/>
      <c r="AH167" s="355"/>
      <c r="AI167" s="355"/>
      <c r="AK167" s="154"/>
      <c r="AL167" s="154"/>
      <c r="AM167" s="154"/>
      <c r="AN167" s="154"/>
      <c r="AO167" s="74"/>
      <c r="AP167" s="367"/>
      <c r="AQ167" s="367"/>
      <c r="AR167" s="367"/>
      <c r="AS167" s="367"/>
      <c r="AT167" s="367"/>
      <c r="AU167" s="367"/>
      <c r="AV167" s="367"/>
      <c r="AW167" s="367"/>
      <c r="AX167" s="367"/>
      <c r="AY167" s="367"/>
      <c r="BA167" s="367"/>
      <c r="BB167" s="367"/>
      <c r="BC167" s="367"/>
      <c r="BD167" s="367"/>
      <c r="BE167" s="367"/>
      <c r="BF167" s="186"/>
    </row>
    <row r="168" spans="4:72" ht="15.75" customHeight="1" x14ac:dyDescent="0.25">
      <c r="D168" s="74"/>
      <c r="E168" s="196" t="s">
        <v>292</v>
      </c>
      <c r="F168" s="213"/>
      <c r="G168" s="213"/>
      <c r="H168" s="690"/>
      <c r="I168" s="690"/>
      <c r="J168" s="690"/>
      <c r="K168" s="690"/>
      <c r="L168" s="213"/>
      <c r="M168" s="213"/>
      <c r="N168" s="213"/>
      <c r="P168" s="213" t="s">
        <v>293</v>
      </c>
      <c r="Q168" s="213"/>
      <c r="R168" s="213"/>
      <c r="S168" s="213"/>
      <c r="T168" s="227"/>
      <c r="U168" s="186"/>
      <c r="W168" s="355">
        <f t="shared" ref="W168:AI168" si="173">IF($H170="",0,IF($H168=W$24,1,0))</f>
        <v>0</v>
      </c>
      <c r="X168" s="355">
        <f t="shared" si="173"/>
        <v>0</v>
      </c>
      <c r="Y168" s="355">
        <f t="shared" si="173"/>
        <v>0</v>
      </c>
      <c r="Z168" s="355">
        <f t="shared" si="173"/>
        <v>0</v>
      </c>
      <c r="AA168" s="355">
        <f t="shared" si="173"/>
        <v>0</v>
      </c>
      <c r="AB168" s="355">
        <f t="shared" si="173"/>
        <v>0</v>
      </c>
      <c r="AC168" s="355">
        <f t="shared" si="173"/>
        <v>0</v>
      </c>
      <c r="AD168" s="355">
        <f t="shared" si="173"/>
        <v>0</v>
      </c>
      <c r="AE168" s="355">
        <f t="shared" si="173"/>
        <v>0</v>
      </c>
      <c r="AF168" s="355">
        <f t="shared" si="173"/>
        <v>0</v>
      </c>
      <c r="AG168" s="355">
        <f t="shared" si="173"/>
        <v>0</v>
      </c>
      <c r="AH168" s="355">
        <f t="shared" si="173"/>
        <v>0</v>
      </c>
      <c r="AI168" s="355">
        <f t="shared" si="173"/>
        <v>0</v>
      </c>
      <c r="AK168" s="154"/>
      <c r="AL168" s="154"/>
      <c r="AM168" s="154"/>
      <c r="AN168" s="154"/>
      <c r="AO168" s="74"/>
      <c r="AP168" s="196" t="s">
        <v>292</v>
      </c>
      <c r="AQ168" s="367"/>
      <c r="AR168" s="367"/>
      <c r="AS168" s="559"/>
      <c r="AT168" s="559"/>
      <c r="AU168" s="559"/>
      <c r="AV168" s="559"/>
      <c r="AW168" s="367"/>
      <c r="AX168" s="367"/>
      <c r="AY168" s="367"/>
      <c r="BA168" s="367" t="s">
        <v>293</v>
      </c>
      <c r="BB168" s="367"/>
      <c r="BC168" s="367"/>
      <c r="BD168" s="367"/>
      <c r="BE168" s="305"/>
      <c r="BF168" s="186"/>
      <c r="BH168" s="355">
        <f t="shared" ref="BH168:BT168" si="174">IF($H170="",0,IF($H168=BH$24,1,0))</f>
        <v>0</v>
      </c>
      <c r="BI168" s="355">
        <f t="shared" si="174"/>
        <v>0</v>
      </c>
      <c r="BJ168" s="355">
        <f t="shared" si="174"/>
        <v>0</v>
      </c>
      <c r="BK168" s="355">
        <f t="shared" si="174"/>
        <v>0</v>
      </c>
      <c r="BL168" s="355">
        <f t="shared" si="174"/>
        <v>0</v>
      </c>
      <c r="BM168" s="355">
        <f t="shared" si="174"/>
        <v>0</v>
      </c>
      <c r="BN168" s="355">
        <f t="shared" si="174"/>
        <v>0</v>
      </c>
      <c r="BO168" s="355">
        <f t="shared" si="174"/>
        <v>0</v>
      </c>
      <c r="BP168" s="355">
        <f t="shared" si="174"/>
        <v>0</v>
      </c>
      <c r="BQ168" s="355">
        <f t="shared" si="174"/>
        <v>0</v>
      </c>
      <c r="BR168" s="355">
        <f t="shared" si="174"/>
        <v>0</v>
      </c>
      <c r="BS168" s="355">
        <f t="shared" si="174"/>
        <v>0</v>
      </c>
      <c r="BT168" s="355">
        <f t="shared" si="174"/>
        <v>0</v>
      </c>
    </row>
    <row r="169" spans="4:72" x14ac:dyDescent="0.25">
      <c r="D169" s="74"/>
      <c r="W169" s="712">
        <f t="shared" ref="W169" si="175">T168</f>
        <v>0</v>
      </c>
      <c r="X169" s="712"/>
      <c r="Y169" s="712"/>
      <c r="Z169" s="712"/>
      <c r="AA169" s="712"/>
      <c r="AB169" s="712"/>
      <c r="AC169" s="712"/>
      <c r="AD169" s="712"/>
      <c r="AE169" s="712"/>
      <c r="AF169" s="712"/>
      <c r="AG169" s="712"/>
      <c r="AH169" s="712"/>
      <c r="AI169" s="712"/>
      <c r="AK169" s="154"/>
      <c r="AL169" s="154"/>
      <c r="AM169" s="154"/>
      <c r="AN169" s="154"/>
      <c r="AO169" s="74"/>
      <c r="BH169" s="712">
        <f t="shared" ref="BH169" si="176">BE168</f>
        <v>0</v>
      </c>
      <c r="BI169" s="712"/>
      <c r="BJ169" s="712"/>
      <c r="BK169" s="712"/>
      <c r="BL169" s="712"/>
      <c r="BM169" s="712"/>
      <c r="BN169" s="712"/>
      <c r="BO169" s="712"/>
      <c r="BP169" s="712"/>
      <c r="BQ169" s="712"/>
      <c r="BR169" s="712"/>
      <c r="BS169" s="712"/>
      <c r="BT169" s="712"/>
    </row>
    <row r="170" spans="4:72" ht="134.25" customHeight="1" x14ac:dyDescent="0.25">
      <c r="D170" s="74"/>
      <c r="E170" s="198" t="s">
        <v>298</v>
      </c>
      <c r="F170" s="213"/>
      <c r="G170" s="213"/>
      <c r="H170" s="686"/>
      <c r="I170" s="687"/>
      <c r="J170" s="687"/>
      <c r="K170" s="687"/>
      <c r="L170" s="687"/>
      <c r="M170" s="687"/>
      <c r="N170" s="687"/>
      <c r="O170" s="687"/>
      <c r="P170" s="687"/>
      <c r="Q170" s="687"/>
      <c r="R170" s="687"/>
      <c r="S170" s="687"/>
      <c r="T170" s="687"/>
      <c r="U170" s="688"/>
      <c r="W170" s="355"/>
      <c r="X170" s="355"/>
      <c r="Y170" s="355"/>
      <c r="Z170" s="355"/>
      <c r="AA170" s="355"/>
      <c r="AB170" s="355"/>
      <c r="AC170" s="355"/>
      <c r="AD170" s="355"/>
      <c r="AE170" s="355"/>
      <c r="AF170" s="355"/>
      <c r="AG170" s="355"/>
      <c r="AH170" s="355"/>
      <c r="AI170" s="355"/>
      <c r="AK170" s="154"/>
      <c r="AL170" s="154"/>
      <c r="AM170" s="154"/>
      <c r="AN170" s="154"/>
      <c r="AO170" s="74"/>
      <c r="AP170" s="198" t="s">
        <v>298</v>
      </c>
      <c r="AQ170" s="367"/>
      <c r="AR170" s="367"/>
      <c r="AS170" s="705"/>
      <c r="AT170" s="706"/>
      <c r="AU170" s="706"/>
      <c r="AV170" s="706"/>
      <c r="AW170" s="706"/>
      <c r="AX170" s="706"/>
      <c r="AY170" s="706"/>
      <c r="AZ170" s="706"/>
      <c r="BA170" s="706"/>
      <c r="BB170" s="706"/>
      <c r="BC170" s="706"/>
      <c r="BD170" s="706"/>
      <c r="BE170" s="706"/>
      <c r="BF170" s="707"/>
    </row>
    <row r="171" spans="4:72" x14ac:dyDescent="0.25">
      <c r="D171" s="74"/>
      <c r="E171" s="213"/>
      <c r="F171" s="213"/>
      <c r="G171" s="213"/>
      <c r="H171" s="223" t="s">
        <v>299</v>
      </c>
      <c r="I171" s="213"/>
      <c r="J171" s="213"/>
      <c r="K171" s="213"/>
      <c r="L171" s="213"/>
      <c r="M171" s="689">
        <f>1000-LEN(H170)</f>
        <v>1000</v>
      </c>
      <c r="N171" s="689"/>
      <c r="P171" s="213"/>
      <c r="Q171" s="213"/>
      <c r="R171" s="213"/>
      <c r="S171" s="213"/>
      <c r="T171" s="213"/>
      <c r="U171" s="186"/>
      <c r="W171" s="355"/>
      <c r="X171" s="355"/>
      <c r="Y171" s="355"/>
      <c r="Z171" s="355"/>
      <c r="AA171" s="355"/>
      <c r="AB171" s="355"/>
      <c r="AC171" s="355"/>
      <c r="AD171" s="355"/>
      <c r="AE171" s="355"/>
      <c r="AF171" s="355"/>
      <c r="AG171" s="355"/>
      <c r="AH171" s="355"/>
      <c r="AI171" s="355"/>
      <c r="AK171" s="154"/>
      <c r="AL171" s="154"/>
      <c r="AM171" s="154"/>
      <c r="AN171" s="154"/>
      <c r="AO171" s="74"/>
      <c r="AP171" s="367"/>
      <c r="AQ171" s="367"/>
      <c r="AR171" s="367"/>
      <c r="AS171" s="223" t="s">
        <v>299</v>
      </c>
      <c r="AT171" s="367"/>
      <c r="AU171" s="367"/>
      <c r="AV171" s="367"/>
      <c r="AW171" s="367"/>
      <c r="AX171" s="689">
        <f>1000-LEN(AS170)</f>
        <v>1000</v>
      </c>
      <c r="AY171" s="689"/>
      <c r="BA171" s="367"/>
      <c r="BB171" s="367"/>
      <c r="BC171" s="367"/>
      <c r="BD171" s="367"/>
      <c r="BE171" s="367"/>
      <c r="BF171" s="186"/>
    </row>
    <row r="172" spans="4:72" x14ac:dyDescent="0.25">
      <c r="D172" s="74"/>
      <c r="E172" s="213"/>
      <c r="F172" s="213"/>
      <c r="G172" s="213"/>
      <c r="H172" s="213"/>
      <c r="I172" s="213"/>
      <c r="J172" s="213"/>
      <c r="K172" s="213"/>
      <c r="L172" s="213"/>
      <c r="M172" s="213"/>
      <c r="N172" s="213"/>
      <c r="P172" s="213"/>
      <c r="Q172" s="213"/>
      <c r="R172" s="213"/>
      <c r="S172" s="213"/>
      <c r="T172" s="213"/>
      <c r="U172" s="186"/>
      <c r="W172" s="355"/>
      <c r="X172" s="355"/>
      <c r="Y172" s="355"/>
      <c r="Z172" s="355"/>
      <c r="AA172" s="355"/>
      <c r="AB172" s="355"/>
      <c r="AC172" s="355"/>
      <c r="AD172" s="355"/>
      <c r="AE172" s="355"/>
      <c r="AF172" s="355"/>
      <c r="AG172" s="355"/>
      <c r="AH172" s="355"/>
      <c r="AI172" s="355"/>
      <c r="AK172" s="154"/>
      <c r="AL172" s="154"/>
      <c r="AM172" s="154"/>
      <c r="AN172" s="154"/>
      <c r="AO172" s="74"/>
      <c r="AP172" s="367"/>
      <c r="AQ172" s="367"/>
      <c r="AR172" s="367"/>
      <c r="AS172" s="367"/>
      <c r="AT172" s="367"/>
      <c r="AU172" s="367"/>
      <c r="AV172" s="367"/>
      <c r="AW172" s="367"/>
      <c r="AX172" s="367"/>
      <c r="AY172" s="367"/>
      <c r="BA172" s="367"/>
      <c r="BB172" s="367"/>
      <c r="BC172" s="367"/>
      <c r="BD172" s="367"/>
      <c r="BE172" s="367"/>
      <c r="BF172" s="186"/>
    </row>
    <row r="173" spans="4:72" ht="15.75" customHeight="1" x14ac:dyDescent="0.25">
      <c r="D173" s="74"/>
      <c r="E173" s="196" t="s">
        <v>292</v>
      </c>
      <c r="F173" s="213"/>
      <c r="G173" s="213"/>
      <c r="H173" s="690"/>
      <c r="I173" s="690"/>
      <c r="J173" s="690"/>
      <c r="K173" s="690"/>
      <c r="L173" s="213"/>
      <c r="M173" s="213"/>
      <c r="N173" s="213"/>
      <c r="P173" s="213" t="s">
        <v>293</v>
      </c>
      <c r="Q173" s="213"/>
      <c r="R173" s="213"/>
      <c r="S173" s="213"/>
      <c r="T173" s="227"/>
      <c r="U173" s="186"/>
      <c r="W173" s="355">
        <f t="shared" ref="W173:AI173" si="177">IF($H175="",0,IF($H173=W$24,1,0))</f>
        <v>0</v>
      </c>
      <c r="X173" s="355">
        <f t="shared" si="177"/>
        <v>0</v>
      </c>
      <c r="Y173" s="355">
        <f t="shared" si="177"/>
        <v>0</v>
      </c>
      <c r="Z173" s="355">
        <f t="shared" si="177"/>
        <v>0</v>
      </c>
      <c r="AA173" s="355">
        <f t="shared" si="177"/>
        <v>0</v>
      </c>
      <c r="AB173" s="355">
        <f t="shared" si="177"/>
        <v>0</v>
      </c>
      <c r="AC173" s="355">
        <f t="shared" si="177"/>
        <v>0</v>
      </c>
      <c r="AD173" s="355">
        <f t="shared" si="177"/>
        <v>0</v>
      </c>
      <c r="AE173" s="355">
        <f t="shared" si="177"/>
        <v>0</v>
      </c>
      <c r="AF173" s="355">
        <f t="shared" si="177"/>
        <v>0</v>
      </c>
      <c r="AG173" s="355">
        <f t="shared" si="177"/>
        <v>0</v>
      </c>
      <c r="AH173" s="355">
        <f t="shared" si="177"/>
        <v>0</v>
      </c>
      <c r="AI173" s="355">
        <f t="shared" si="177"/>
        <v>0</v>
      </c>
      <c r="AK173" s="154"/>
      <c r="AL173" s="154"/>
      <c r="AM173" s="154"/>
      <c r="AN173" s="154"/>
      <c r="AO173" s="74"/>
      <c r="AP173" s="196" t="s">
        <v>292</v>
      </c>
      <c r="AQ173" s="367"/>
      <c r="AR173" s="367"/>
      <c r="AS173" s="559"/>
      <c r="AT173" s="559"/>
      <c r="AU173" s="559"/>
      <c r="AV173" s="559"/>
      <c r="AW173" s="367"/>
      <c r="AX173" s="367"/>
      <c r="AY173" s="367"/>
      <c r="BA173" s="367" t="s">
        <v>293</v>
      </c>
      <c r="BB173" s="367"/>
      <c r="BC173" s="367"/>
      <c r="BD173" s="367"/>
      <c r="BE173" s="305"/>
      <c r="BF173" s="186"/>
      <c r="BH173" s="355">
        <f t="shared" ref="BH173:BT173" si="178">IF($H175="",0,IF($H173=BH$24,1,0))</f>
        <v>0</v>
      </c>
      <c r="BI173" s="355">
        <f t="shared" si="178"/>
        <v>0</v>
      </c>
      <c r="BJ173" s="355">
        <f t="shared" si="178"/>
        <v>0</v>
      </c>
      <c r="BK173" s="355">
        <f t="shared" si="178"/>
        <v>0</v>
      </c>
      <c r="BL173" s="355">
        <f t="shared" si="178"/>
        <v>0</v>
      </c>
      <c r="BM173" s="355">
        <f t="shared" si="178"/>
        <v>0</v>
      </c>
      <c r="BN173" s="355">
        <f t="shared" si="178"/>
        <v>0</v>
      </c>
      <c r="BO173" s="355">
        <f t="shared" si="178"/>
        <v>0</v>
      </c>
      <c r="BP173" s="355">
        <f t="shared" si="178"/>
        <v>0</v>
      </c>
      <c r="BQ173" s="355">
        <f t="shared" si="178"/>
        <v>0</v>
      </c>
      <c r="BR173" s="355">
        <f t="shared" si="178"/>
        <v>0</v>
      </c>
      <c r="BS173" s="355">
        <f t="shared" si="178"/>
        <v>0</v>
      </c>
      <c r="BT173" s="355">
        <f t="shared" si="178"/>
        <v>0</v>
      </c>
    </row>
    <row r="174" spans="4:72" x14ac:dyDescent="0.25">
      <c r="D174" s="74"/>
      <c r="W174" s="712">
        <f t="shared" ref="W174" si="179">T173</f>
        <v>0</v>
      </c>
      <c r="X174" s="712"/>
      <c r="Y174" s="712"/>
      <c r="Z174" s="712"/>
      <c r="AA174" s="712"/>
      <c r="AB174" s="712"/>
      <c r="AC174" s="712"/>
      <c r="AD174" s="712"/>
      <c r="AE174" s="712"/>
      <c r="AF174" s="712"/>
      <c r="AG174" s="712"/>
      <c r="AH174" s="712"/>
      <c r="AI174" s="712"/>
      <c r="AK174" s="154"/>
      <c r="AL174" s="154"/>
      <c r="AM174" s="154"/>
      <c r="AN174" s="154"/>
      <c r="AO174" s="74"/>
      <c r="BH174" s="712">
        <f t="shared" ref="BH174" si="180">BE173</f>
        <v>0</v>
      </c>
      <c r="BI174" s="712"/>
      <c r="BJ174" s="712"/>
      <c r="BK174" s="712"/>
      <c r="BL174" s="712"/>
      <c r="BM174" s="712"/>
      <c r="BN174" s="712"/>
      <c r="BO174" s="712"/>
      <c r="BP174" s="712"/>
      <c r="BQ174" s="712"/>
      <c r="BR174" s="712"/>
      <c r="BS174" s="712"/>
      <c r="BT174" s="712"/>
    </row>
    <row r="175" spans="4:72" ht="134.25" customHeight="1" x14ac:dyDescent="0.25">
      <c r="D175" s="74"/>
      <c r="E175" s="198" t="s">
        <v>298</v>
      </c>
      <c r="F175" s="213"/>
      <c r="G175" s="213"/>
      <c r="H175" s="686"/>
      <c r="I175" s="687"/>
      <c r="J175" s="687"/>
      <c r="K175" s="687"/>
      <c r="L175" s="687"/>
      <c r="M175" s="687"/>
      <c r="N175" s="687"/>
      <c r="O175" s="687"/>
      <c r="P175" s="687"/>
      <c r="Q175" s="687"/>
      <c r="R175" s="687"/>
      <c r="S175" s="687"/>
      <c r="T175" s="687"/>
      <c r="U175" s="688"/>
      <c r="W175" s="355"/>
      <c r="X175" s="355"/>
      <c r="Y175" s="355"/>
      <c r="Z175" s="355"/>
      <c r="AA175" s="355"/>
      <c r="AB175" s="355"/>
      <c r="AC175" s="355"/>
      <c r="AD175" s="355"/>
      <c r="AE175" s="355"/>
      <c r="AF175" s="355"/>
      <c r="AG175" s="355"/>
      <c r="AH175" s="355"/>
      <c r="AI175" s="355"/>
      <c r="AK175" s="154"/>
      <c r="AL175" s="154"/>
      <c r="AM175" s="154"/>
      <c r="AN175" s="154"/>
      <c r="AO175" s="74"/>
      <c r="AP175" s="198" t="s">
        <v>298</v>
      </c>
      <c r="AQ175" s="367"/>
      <c r="AR175" s="367"/>
      <c r="AS175" s="705"/>
      <c r="AT175" s="706"/>
      <c r="AU175" s="706"/>
      <c r="AV175" s="706"/>
      <c r="AW175" s="706"/>
      <c r="AX175" s="706"/>
      <c r="AY175" s="706"/>
      <c r="AZ175" s="706"/>
      <c r="BA175" s="706"/>
      <c r="BB175" s="706"/>
      <c r="BC175" s="706"/>
      <c r="BD175" s="706"/>
      <c r="BE175" s="706"/>
      <c r="BF175" s="707"/>
    </row>
    <row r="176" spans="4:72" x14ac:dyDescent="0.25">
      <c r="D176" s="74"/>
      <c r="E176" s="213"/>
      <c r="F176" s="213"/>
      <c r="G176" s="213"/>
      <c r="H176" s="223" t="s">
        <v>299</v>
      </c>
      <c r="I176" s="213"/>
      <c r="J176" s="213"/>
      <c r="K176" s="213"/>
      <c r="L176" s="213"/>
      <c r="M176" s="689">
        <f>1000-LEN(H175)</f>
        <v>1000</v>
      </c>
      <c r="N176" s="689"/>
      <c r="P176" s="213"/>
      <c r="Q176" s="213"/>
      <c r="R176" s="213"/>
      <c r="S176" s="213"/>
      <c r="T176" s="213"/>
      <c r="U176" s="186"/>
      <c r="W176" s="355"/>
      <c r="X176" s="355"/>
      <c r="Y176" s="355"/>
      <c r="Z176" s="355"/>
      <c r="AA176" s="355"/>
      <c r="AB176" s="355"/>
      <c r="AC176" s="355"/>
      <c r="AD176" s="355"/>
      <c r="AE176" s="355"/>
      <c r="AF176" s="355"/>
      <c r="AG176" s="355"/>
      <c r="AH176" s="355"/>
      <c r="AI176" s="355"/>
      <c r="AK176" s="154"/>
      <c r="AL176" s="154"/>
      <c r="AM176" s="154"/>
      <c r="AN176" s="154"/>
      <c r="AO176" s="74"/>
      <c r="AP176" s="367"/>
      <c r="AQ176" s="367"/>
      <c r="AR176" s="367"/>
      <c r="AS176" s="223" t="s">
        <v>299</v>
      </c>
      <c r="AT176" s="367"/>
      <c r="AU176" s="367"/>
      <c r="AV176" s="367"/>
      <c r="AW176" s="367"/>
      <c r="AX176" s="689">
        <f>1000-LEN(AS175)</f>
        <v>1000</v>
      </c>
      <c r="AY176" s="689"/>
      <c r="BA176" s="367"/>
      <c r="BB176" s="367"/>
      <c r="BC176" s="367"/>
      <c r="BD176" s="367"/>
      <c r="BE176" s="367"/>
      <c r="BF176" s="186"/>
    </row>
    <row r="177" spans="4:72" x14ac:dyDescent="0.25">
      <c r="D177" s="74"/>
      <c r="E177" s="213"/>
      <c r="F177" s="213"/>
      <c r="G177" s="213"/>
      <c r="H177" s="213"/>
      <c r="I177" s="213"/>
      <c r="J177" s="213"/>
      <c r="K177" s="213"/>
      <c r="L177" s="213"/>
      <c r="M177" s="213"/>
      <c r="N177" s="213"/>
      <c r="P177" s="213"/>
      <c r="Q177" s="213"/>
      <c r="R177" s="213"/>
      <c r="S177" s="213"/>
      <c r="T177" s="213"/>
      <c r="U177" s="186"/>
      <c r="W177" s="355"/>
      <c r="X177" s="355"/>
      <c r="Y177" s="355"/>
      <c r="Z177" s="355"/>
      <c r="AA177" s="355"/>
      <c r="AB177" s="355"/>
      <c r="AC177" s="355"/>
      <c r="AD177" s="355"/>
      <c r="AE177" s="355"/>
      <c r="AF177" s="355"/>
      <c r="AG177" s="355"/>
      <c r="AH177" s="355"/>
      <c r="AI177" s="355"/>
      <c r="AK177" s="154"/>
      <c r="AL177" s="154"/>
      <c r="AM177" s="154"/>
      <c r="AN177" s="154"/>
      <c r="AO177" s="74"/>
      <c r="AP177" s="367"/>
      <c r="AQ177" s="367"/>
      <c r="AR177" s="367"/>
      <c r="AS177" s="367"/>
      <c r="AT177" s="367"/>
      <c r="AU177" s="367"/>
      <c r="AV177" s="367"/>
      <c r="AW177" s="367"/>
      <c r="AX177" s="367"/>
      <c r="AY177" s="367"/>
      <c r="BA177" s="367"/>
      <c r="BB177" s="367"/>
      <c r="BC177" s="367"/>
      <c r="BD177" s="367"/>
      <c r="BE177" s="367"/>
      <c r="BF177" s="186"/>
    </row>
    <row r="178" spans="4:72" ht="15.75" customHeight="1" x14ac:dyDescent="0.25">
      <c r="D178" s="74"/>
      <c r="E178" s="196" t="s">
        <v>292</v>
      </c>
      <c r="F178" s="213"/>
      <c r="G178" s="213"/>
      <c r="H178" s="690"/>
      <c r="I178" s="690"/>
      <c r="J178" s="690"/>
      <c r="K178" s="690"/>
      <c r="L178" s="213"/>
      <c r="M178" s="213"/>
      <c r="N178" s="213"/>
      <c r="P178" s="213" t="s">
        <v>293</v>
      </c>
      <c r="Q178" s="213"/>
      <c r="R178" s="213"/>
      <c r="S178" s="213"/>
      <c r="T178" s="227"/>
      <c r="U178" s="186"/>
      <c r="W178" s="355">
        <f t="shared" ref="W178:AI178" si="181">IF($H180="",0,IF($H178=W$24,1,0))</f>
        <v>0</v>
      </c>
      <c r="X178" s="355">
        <f t="shared" si="181"/>
        <v>0</v>
      </c>
      <c r="Y178" s="355">
        <f t="shared" si="181"/>
        <v>0</v>
      </c>
      <c r="Z178" s="355">
        <f t="shared" si="181"/>
        <v>0</v>
      </c>
      <c r="AA178" s="355">
        <f t="shared" si="181"/>
        <v>0</v>
      </c>
      <c r="AB178" s="355">
        <f t="shared" si="181"/>
        <v>0</v>
      </c>
      <c r="AC178" s="355">
        <f t="shared" si="181"/>
        <v>0</v>
      </c>
      <c r="AD178" s="355">
        <f t="shared" si="181"/>
        <v>0</v>
      </c>
      <c r="AE178" s="355">
        <f t="shared" si="181"/>
        <v>0</v>
      </c>
      <c r="AF178" s="355">
        <f t="shared" si="181"/>
        <v>0</v>
      </c>
      <c r="AG178" s="355">
        <f t="shared" si="181"/>
        <v>0</v>
      </c>
      <c r="AH178" s="355">
        <f t="shared" si="181"/>
        <v>0</v>
      </c>
      <c r="AI178" s="355">
        <f t="shared" si="181"/>
        <v>0</v>
      </c>
      <c r="AK178" s="154"/>
      <c r="AL178" s="154"/>
      <c r="AM178" s="154"/>
      <c r="AN178" s="154"/>
      <c r="AO178" s="74"/>
      <c r="AP178" s="196" t="s">
        <v>292</v>
      </c>
      <c r="AQ178" s="367"/>
      <c r="AR178" s="367"/>
      <c r="AS178" s="559"/>
      <c r="AT178" s="559"/>
      <c r="AU178" s="559"/>
      <c r="AV178" s="559"/>
      <c r="AW178" s="367"/>
      <c r="AX178" s="367"/>
      <c r="AY178" s="367"/>
      <c r="BA178" s="367" t="s">
        <v>293</v>
      </c>
      <c r="BB178" s="367"/>
      <c r="BC178" s="367"/>
      <c r="BD178" s="367"/>
      <c r="BE178" s="305"/>
      <c r="BF178" s="186"/>
      <c r="BH178" s="355">
        <f t="shared" ref="BH178:BT178" si="182">IF($H180="",0,IF($H178=BH$24,1,0))</f>
        <v>0</v>
      </c>
      <c r="BI178" s="355">
        <f t="shared" si="182"/>
        <v>0</v>
      </c>
      <c r="BJ178" s="355">
        <f t="shared" si="182"/>
        <v>0</v>
      </c>
      <c r="BK178" s="355">
        <f t="shared" si="182"/>
        <v>0</v>
      </c>
      <c r="BL178" s="355">
        <f t="shared" si="182"/>
        <v>0</v>
      </c>
      <c r="BM178" s="355">
        <f t="shared" si="182"/>
        <v>0</v>
      </c>
      <c r="BN178" s="355">
        <f t="shared" si="182"/>
        <v>0</v>
      </c>
      <c r="BO178" s="355">
        <f t="shared" si="182"/>
        <v>0</v>
      </c>
      <c r="BP178" s="355">
        <f t="shared" si="182"/>
        <v>0</v>
      </c>
      <c r="BQ178" s="355">
        <f t="shared" si="182"/>
        <v>0</v>
      </c>
      <c r="BR178" s="355">
        <f t="shared" si="182"/>
        <v>0</v>
      </c>
      <c r="BS178" s="355">
        <f t="shared" si="182"/>
        <v>0</v>
      </c>
      <c r="BT178" s="355">
        <f t="shared" si="182"/>
        <v>0</v>
      </c>
    </row>
    <row r="179" spans="4:72" x14ac:dyDescent="0.25">
      <c r="D179" s="74"/>
      <c r="W179" s="712">
        <f t="shared" ref="W179" si="183">T178</f>
        <v>0</v>
      </c>
      <c r="X179" s="712"/>
      <c r="Y179" s="712"/>
      <c r="Z179" s="712"/>
      <c r="AA179" s="712"/>
      <c r="AB179" s="712"/>
      <c r="AC179" s="712"/>
      <c r="AD179" s="712"/>
      <c r="AE179" s="712"/>
      <c r="AF179" s="712"/>
      <c r="AG179" s="712"/>
      <c r="AH179" s="712"/>
      <c r="AI179" s="712"/>
      <c r="AK179" s="154"/>
      <c r="AL179" s="154"/>
      <c r="AM179" s="154"/>
      <c r="AN179" s="154"/>
      <c r="AO179" s="74"/>
      <c r="BH179" s="712">
        <f t="shared" ref="BH179" si="184">BE178</f>
        <v>0</v>
      </c>
      <c r="BI179" s="712"/>
      <c r="BJ179" s="712"/>
      <c r="BK179" s="712"/>
      <c r="BL179" s="712"/>
      <c r="BM179" s="712"/>
      <c r="BN179" s="712"/>
      <c r="BO179" s="712"/>
      <c r="BP179" s="712"/>
      <c r="BQ179" s="712"/>
      <c r="BR179" s="712"/>
      <c r="BS179" s="712"/>
      <c r="BT179" s="712"/>
    </row>
    <row r="180" spans="4:72" ht="134.25" customHeight="1" x14ac:dyDescent="0.25">
      <c r="D180" s="74"/>
      <c r="E180" s="198" t="s">
        <v>298</v>
      </c>
      <c r="F180" s="213"/>
      <c r="G180" s="213"/>
      <c r="H180" s="686"/>
      <c r="I180" s="687"/>
      <c r="J180" s="687"/>
      <c r="K180" s="687"/>
      <c r="L180" s="687"/>
      <c r="M180" s="687"/>
      <c r="N180" s="687"/>
      <c r="O180" s="687"/>
      <c r="P180" s="687"/>
      <c r="Q180" s="687"/>
      <c r="R180" s="687"/>
      <c r="S180" s="687"/>
      <c r="T180" s="687"/>
      <c r="U180" s="688"/>
      <c r="W180" s="355"/>
      <c r="X180" s="355"/>
      <c r="Y180" s="355"/>
      <c r="Z180" s="355"/>
      <c r="AA180" s="355"/>
      <c r="AB180" s="355"/>
      <c r="AC180" s="355"/>
      <c r="AD180" s="355"/>
      <c r="AE180" s="355"/>
      <c r="AF180" s="355"/>
      <c r="AG180" s="355"/>
      <c r="AH180" s="355"/>
      <c r="AI180" s="355"/>
      <c r="AK180" s="154"/>
      <c r="AL180" s="154"/>
      <c r="AM180" s="154"/>
      <c r="AN180" s="154"/>
      <c r="AO180" s="74"/>
      <c r="AP180" s="198" t="s">
        <v>298</v>
      </c>
      <c r="AQ180" s="367"/>
      <c r="AR180" s="367"/>
      <c r="AS180" s="705"/>
      <c r="AT180" s="706"/>
      <c r="AU180" s="706"/>
      <c r="AV180" s="706"/>
      <c r="AW180" s="706"/>
      <c r="AX180" s="706"/>
      <c r="AY180" s="706"/>
      <c r="AZ180" s="706"/>
      <c r="BA180" s="706"/>
      <c r="BB180" s="706"/>
      <c r="BC180" s="706"/>
      <c r="BD180" s="706"/>
      <c r="BE180" s="706"/>
      <c r="BF180" s="707"/>
    </row>
    <row r="181" spans="4:72" x14ac:dyDescent="0.25">
      <c r="D181" s="74"/>
      <c r="E181" s="213"/>
      <c r="F181" s="213"/>
      <c r="G181" s="213"/>
      <c r="H181" s="223" t="s">
        <v>299</v>
      </c>
      <c r="I181" s="213"/>
      <c r="J181" s="213"/>
      <c r="K181" s="213"/>
      <c r="L181" s="213"/>
      <c r="M181" s="689">
        <f>1000-LEN(H180)</f>
        <v>1000</v>
      </c>
      <c r="N181" s="689"/>
      <c r="P181" s="213"/>
      <c r="Q181" s="213"/>
      <c r="R181" s="213"/>
      <c r="S181" s="213"/>
      <c r="T181" s="213"/>
      <c r="U181" s="186"/>
      <c r="W181" s="355"/>
      <c r="X181" s="355"/>
      <c r="Y181" s="355"/>
      <c r="Z181" s="355"/>
      <c r="AA181" s="355"/>
      <c r="AB181" s="355"/>
      <c r="AC181" s="355"/>
      <c r="AD181" s="355"/>
      <c r="AE181" s="355"/>
      <c r="AF181" s="355"/>
      <c r="AG181" s="355"/>
      <c r="AH181" s="355"/>
      <c r="AI181" s="355"/>
      <c r="AK181" s="154"/>
      <c r="AL181" s="154"/>
      <c r="AM181" s="154"/>
      <c r="AN181" s="154"/>
      <c r="AO181" s="74"/>
      <c r="AP181" s="367"/>
      <c r="AQ181" s="367"/>
      <c r="AR181" s="367"/>
      <c r="AS181" s="223" t="s">
        <v>299</v>
      </c>
      <c r="AT181" s="367"/>
      <c r="AU181" s="367"/>
      <c r="AV181" s="367"/>
      <c r="AW181" s="367"/>
      <c r="AX181" s="689">
        <f>1000-LEN(AS180)</f>
        <v>1000</v>
      </c>
      <c r="AY181" s="689"/>
      <c r="BA181" s="367"/>
      <c r="BB181" s="367"/>
      <c r="BC181" s="367"/>
      <c r="BD181" s="367"/>
      <c r="BE181" s="367"/>
      <c r="BF181" s="186"/>
    </row>
    <row r="182" spans="4:72" x14ac:dyDescent="0.25">
      <c r="D182" s="74"/>
      <c r="E182" s="213"/>
      <c r="F182" s="213"/>
      <c r="G182" s="213"/>
      <c r="H182" s="213"/>
      <c r="I182" s="213"/>
      <c r="J182" s="213"/>
      <c r="K182" s="213"/>
      <c r="L182" s="213"/>
      <c r="M182" s="213"/>
      <c r="N182" s="213"/>
      <c r="P182" s="213"/>
      <c r="Q182" s="213"/>
      <c r="R182" s="213"/>
      <c r="S182" s="213"/>
      <c r="T182" s="213"/>
      <c r="U182" s="186"/>
      <c r="W182" s="355"/>
      <c r="X182" s="355"/>
      <c r="Y182" s="355"/>
      <c r="Z182" s="355"/>
      <c r="AA182" s="355"/>
      <c r="AB182" s="355"/>
      <c r="AC182" s="355"/>
      <c r="AD182" s="355"/>
      <c r="AE182" s="355"/>
      <c r="AF182" s="355"/>
      <c r="AG182" s="355"/>
      <c r="AH182" s="355"/>
      <c r="AI182" s="355"/>
      <c r="AK182" s="154"/>
      <c r="AL182" s="154"/>
      <c r="AM182" s="154"/>
      <c r="AN182" s="154"/>
      <c r="AO182" s="74"/>
      <c r="AP182" s="367"/>
      <c r="AQ182" s="367"/>
      <c r="AR182" s="367"/>
      <c r="AS182" s="367"/>
      <c r="AT182" s="367"/>
      <c r="AU182" s="367"/>
      <c r="AV182" s="367"/>
      <c r="AW182" s="367"/>
      <c r="AX182" s="367"/>
      <c r="AY182" s="367"/>
      <c r="BA182" s="367"/>
      <c r="BB182" s="367"/>
      <c r="BC182" s="367"/>
      <c r="BD182" s="367"/>
      <c r="BE182" s="367"/>
      <c r="BF182" s="186"/>
    </row>
    <row r="183" spans="4:72" ht="15.75" customHeight="1" x14ac:dyDescent="0.25">
      <c r="D183" s="74"/>
      <c r="E183" s="196" t="s">
        <v>292</v>
      </c>
      <c r="F183" s="213"/>
      <c r="G183" s="213"/>
      <c r="H183" s="690"/>
      <c r="I183" s="690"/>
      <c r="J183" s="690"/>
      <c r="K183" s="690"/>
      <c r="L183" s="213"/>
      <c r="M183" s="213"/>
      <c r="N183" s="213"/>
      <c r="P183" s="213" t="s">
        <v>293</v>
      </c>
      <c r="Q183" s="213"/>
      <c r="R183" s="213"/>
      <c r="S183" s="213"/>
      <c r="T183" s="227"/>
      <c r="U183" s="186"/>
      <c r="W183" s="355">
        <f t="shared" ref="W183:AI183" si="185">IF($H185="",0,IF($H183=W$24,1,0))</f>
        <v>0</v>
      </c>
      <c r="X183" s="355">
        <f t="shared" si="185"/>
        <v>0</v>
      </c>
      <c r="Y183" s="355">
        <f t="shared" si="185"/>
        <v>0</v>
      </c>
      <c r="Z183" s="355">
        <f t="shared" si="185"/>
        <v>0</v>
      </c>
      <c r="AA183" s="355">
        <f t="shared" si="185"/>
        <v>0</v>
      </c>
      <c r="AB183" s="355">
        <f t="shared" si="185"/>
        <v>0</v>
      </c>
      <c r="AC183" s="355">
        <f t="shared" si="185"/>
        <v>0</v>
      </c>
      <c r="AD183" s="355">
        <f t="shared" si="185"/>
        <v>0</v>
      </c>
      <c r="AE183" s="355">
        <f t="shared" si="185"/>
        <v>0</v>
      </c>
      <c r="AF183" s="355">
        <f t="shared" si="185"/>
        <v>0</v>
      </c>
      <c r="AG183" s="355">
        <f t="shared" si="185"/>
        <v>0</v>
      </c>
      <c r="AH183" s="355">
        <f t="shared" si="185"/>
        <v>0</v>
      </c>
      <c r="AI183" s="355">
        <f t="shared" si="185"/>
        <v>0</v>
      </c>
      <c r="AK183" s="154"/>
      <c r="AL183" s="154"/>
      <c r="AM183" s="154"/>
      <c r="AN183" s="154"/>
      <c r="AO183" s="74"/>
      <c r="AP183" s="196" t="s">
        <v>292</v>
      </c>
      <c r="AQ183" s="367"/>
      <c r="AR183" s="367"/>
      <c r="AS183" s="559"/>
      <c r="AT183" s="559"/>
      <c r="AU183" s="559"/>
      <c r="AV183" s="559"/>
      <c r="AW183" s="367"/>
      <c r="AX183" s="367"/>
      <c r="AY183" s="367"/>
      <c r="BA183" s="367" t="s">
        <v>293</v>
      </c>
      <c r="BB183" s="367"/>
      <c r="BC183" s="367"/>
      <c r="BD183" s="367"/>
      <c r="BE183" s="305"/>
      <c r="BF183" s="186"/>
      <c r="BH183" s="355">
        <f t="shared" ref="BH183:BT183" si="186">IF($H185="",0,IF($H183=BH$24,1,0))</f>
        <v>0</v>
      </c>
      <c r="BI183" s="355">
        <f t="shared" si="186"/>
        <v>0</v>
      </c>
      <c r="BJ183" s="355">
        <f t="shared" si="186"/>
        <v>0</v>
      </c>
      <c r="BK183" s="355">
        <f t="shared" si="186"/>
        <v>0</v>
      </c>
      <c r="BL183" s="355">
        <f t="shared" si="186"/>
        <v>0</v>
      </c>
      <c r="BM183" s="355">
        <f t="shared" si="186"/>
        <v>0</v>
      </c>
      <c r="BN183" s="355">
        <f t="shared" si="186"/>
        <v>0</v>
      </c>
      <c r="BO183" s="355">
        <f t="shared" si="186"/>
        <v>0</v>
      </c>
      <c r="BP183" s="355">
        <f t="shared" si="186"/>
        <v>0</v>
      </c>
      <c r="BQ183" s="355">
        <f t="shared" si="186"/>
        <v>0</v>
      </c>
      <c r="BR183" s="355">
        <f t="shared" si="186"/>
        <v>0</v>
      </c>
      <c r="BS183" s="355">
        <f t="shared" si="186"/>
        <v>0</v>
      </c>
      <c r="BT183" s="355">
        <f t="shared" si="186"/>
        <v>0</v>
      </c>
    </row>
    <row r="184" spans="4:72" x14ac:dyDescent="0.25">
      <c r="D184" s="74"/>
      <c r="W184" s="712">
        <f t="shared" ref="W184" si="187">T183</f>
        <v>0</v>
      </c>
      <c r="X184" s="712"/>
      <c r="Y184" s="712"/>
      <c r="Z184" s="712"/>
      <c r="AA184" s="712"/>
      <c r="AB184" s="712"/>
      <c r="AC184" s="712"/>
      <c r="AD184" s="712"/>
      <c r="AE184" s="712"/>
      <c r="AF184" s="712"/>
      <c r="AG184" s="712"/>
      <c r="AH184" s="712"/>
      <c r="AI184" s="712"/>
      <c r="AK184" s="154"/>
      <c r="AL184" s="154"/>
      <c r="AM184" s="154"/>
      <c r="AN184" s="154"/>
      <c r="AO184" s="74"/>
      <c r="BH184" s="712">
        <f t="shared" ref="BH184" si="188">BE183</f>
        <v>0</v>
      </c>
      <c r="BI184" s="712"/>
      <c r="BJ184" s="712"/>
      <c r="BK184" s="712"/>
      <c r="BL184" s="712"/>
      <c r="BM184" s="712"/>
      <c r="BN184" s="712"/>
      <c r="BO184" s="712"/>
      <c r="BP184" s="712"/>
      <c r="BQ184" s="712"/>
      <c r="BR184" s="712"/>
      <c r="BS184" s="712"/>
      <c r="BT184" s="712"/>
    </row>
    <row r="185" spans="4:72" ht="134.25" customHeight="1" x14ac:dyDescent="0.25">
      <c r="D185" s="74"/>
      <c r="E185" s="198" t="s">
        <v>298</v>
      </c>
      <c r="F185" s="213"/>
      <c r="G185" s="213"/>
      <c r="H185" s="686"/>
      <c r="I185" s="687"/>
      <c r="J185" s="687"/>
      <c r="K185" s="687"/>
      <c r="L185" s="687"/>
      <c r="M185" s="687"/>
      <c r="N185" s="687"/>
      <c r="O185" s="687"/>
      <c r="P185" s="687"/>
      <c r="Q185" s="687"/>
      <c r="R185" s="687"/>
      <c r="S185" s="687"/>
      <c r="T185" s="687"/>
      <c r="U185" s="688"/>
      <c r="W185" s="355"/>
      <c r="X185" s="355"/>
      <c r="Y185" s="355"/>
      <c r="Z185" s="355"/>
      <c r="AA185" s="355"/>
      <c r="AB185" s="355"/>
      <c r="AC185" s="355"/>
      <c r="AD185" s="355"/>
      <c r="AE185" s="355"/>
      <c r="AF185" s="355"/>
      <c r="AG185" s="355"/>
      <c r="AH185" s="355"/>
      <c r="AI185" s="355"/>
      <c r="AK185" s="154"/>
      <c r="AL185" s="154"/>
      <c r="AM185" s="154"/>
      <c r="AN185" s="154"/>
      <c r="AO185" s="74"/>
      <c r="AP185" s="198" t="s">
        <v>298</v>
      </c>
      <c r="AQ185" s="367"/>
      <c r="AR185" s="367"/>
      <c r="AS185" s="705"/>
      <c r="AT185" s="706"/>
      <c r="AU185" s="706"/>
      <c r="AV185" s="706"/>
      <c r="AW185" s="706"/>
      <c r="AX185" s="706"/>
      <c r="AY185" s="706"/>
      <c r="AZ185" s="706"/>
      <c r="BA185" s="706"/>
      <c r="BB185" s="706"/>
      <c r="BC185" s="706"/>
      <c r="BD185" s="706"/>
      <c r="BE185" s="706"/>
      <c r="BF185" s="707"/>
    </row>
    <row r="186" spans="4:72" x14ac:dyDescent="0.25">
      <c r="D186" s="74"/>
      <c r="E186" s="213"/>
      <c r="F186" s="213"/>
      <c r="G186" s="213"/>
      <c r="H186" s="223" t="s">
        <v>299</v>
      </c>
      <c r="I186" s="213"/>
      <c r="J186" s="213"/>
      <c r="K186" s="213"/>
      <c r="L186" s="213"/>
      <c r="M186" s="689">
        <f>1000-LEN(H185)</f>
        <v>1000</v>
      </c>
      <c r="N186" s="689"/>
      <c r="P186" s="213"/>
      <c r="Q186" s="213"/>
      <c r="R186" s="213"/>
      <c r="S186" s="213"/>
      <c r="T186" s="213"/>
      <c r="U186" s="186"/>
      <c r="W186" s="355"/>
      <c r="X186" s="355"/>
      <c r="Y186" s="355"/>
      <c r="Z186" s="355"/>
      <c r="AA186" s="355"/>
      <c r="AB186" s="355"/>
      <c r="AC186" s="355"/>
      <c r="AD186" s="355"/>
      <c r="AE186" s="355"/>
      <c r="AF186" s="355"/>
      <c r="AG186" s="355"/>
      <c r="AH186" s="355"/>
      <c r="AI186" s="355"/>
      <c r="AK186" s="154"/>
      <c r="AL186" s="154"/>
      <c r="AM186" s="154"/>
      <c r="AN186" s="154"/>
      <c r="AO186" s="74"/>
      <c r="AP186" s="367"/>
      <c r="AQ186" s="367"/>
      <c r="AR186" s="367"/>
      <c r="AS186" s="223" t="s">
        <v>299</v>
      </c>
      <c r="AT186" s="367"/>
      <c r="AU186" s="367"/>
      <c r="AV186" s="367"/>
      <c r="AW186" s="367"/>
      <c r="AX186" s="689">
        <f>1000-LEN(AS185)</f>
        <v>1000</v>
      </c>
      <c r="AY186" s="689"/>
      <c r="BA186" s="367"/>
      <c r="BB186" s="367"/>
      <c r="BC186" s="367"/>
      <c r="BD186" s="367"/>
      <c r="BE186" s="367"/>
      <c r="BF186" s="186"/>
    </row>
    <row r="187" spans="4:72" x14ac:dyDescent="0.25">
      <c r="D187" s="74"/>
      <c r="E187" s="213"/>
      <c r="F187" s="213"/>
      <c r="G187" s="213"/>
      <c r="H187" s="213"/>
      <c r="I187" s="213"/>
      <c r="J187" s="213"/>
      <c r="K187" s="213"/>
      <c r="L187" s="213"/>
      <c r="M187" s="213"/>
      <c r="N187" s="213"/>
      <c r="P187" s="213"/>
      <c r="Q187" s="213"/>
      <c r="R187" s="213"/>
      <c r="S187" s="213"/>
      <c r="T187" s="213"/>
      <c r="U187" s="186"/>
      <c r="W187" s="355"/>
      <c r="X187" s="355"/>
      <c r="Y187" s="355"/>
      <c r="Z187" s="355"/>
      <c r="AA187" s="355"/>
      <c r="AB187" s="355"/>
      <c r="AC187" s="355"/>
      <c r="AD187" s="355"/>
      <c r="AE187" s="355"/>
      <c r="AF187" s="355"/>
      <c r="AG187" s="355"/>
      <c r="AH187" s="355"/>
      <c r="AI187" s="355"/>
      <c r="AK187" s="154"/>
      <c r="AL187" s="154"/>
      <c r="AM187" s="154"/>
      <c r="AN187" s="154"/>
      <c r="AO187" s="74"/>
      <c r="AP187" s="367"/>
      <c r="AQ187" s="367"/>
      <c r="AR187" s="367"/>
      <c r="AS187" s="367"/>
      <c r="AT187" s="367"/>
      <c r="AU187" s="367"/>
      <c r="AV187" s="367"/>
      <c r="AW187" s="367"/>
      <c r="AX187" s="367"/>
      <c r="AY187" s="367"/>
      <c r="BA187" s="367"/>
      <c r="BB187" s="367"/>
      <c r="BC187" s="367"/>
      <c r="BD187" s="367"/>
      <c r="BE187" s="367"/>
      <c r="BF187" s="186"/>
    </row>
    <row r="188" spans="4:72" ht="15.75" customHeight="1" x14ac:dyDescent="0.25">
      <c r="D188" s="74"/>
      <c r="E188" s="196" t="s">
        <v>292</v>
      </c>
      <c r="F188" s="213"/>
      <c r="G188" s="213"/>
      <c r="H188" s="690"/>
      <c r="I188" s="690"/>
      <c r="J188" s="690"/>
      <c r="K188" s="690"/>
      <c r="L188" s="213"/>
      <c r="M188" s="213"/>
      <c r="N188" s="213"/>
      <c r="P188" s="213" t="s">
        <v>293</v>
      </c>
      <c r="Q188" s="213"/>
      <c r="R188" s="213"/>
      <c r="S188" s="213"/>
      <c r="T188" s="227"/>
      <c r="U188" s="186"/>
      <c r="W188" s="355">
        <f t="shared" ref="W188:AI188" si="189">IF($H190="",0,IF($H188=W$24,1,0))</f>
        <v>0</v>
      </c>
      <c r="X188" s="355">
        <f t="shared" si="189"/>
        <v>0</v>
      </c>
      <c r="Y188" s="355">
        <f t="shared" si="189"/>
        <v>0</v>
      </c>
      <c r="Z188" s="355">
        <f t="shared" si="189"/>
        <v>0</v>
      </c>
      <c r="AA188" s="355">
        <f t="shared" si="189"/>
        <v>0</v>
      </c>
      <c r="AB188" s="355">
        <f t="shared" si="189"/>
        <v>0</v>
      </c>
      <c r="AC188" s="355">
        <f t="shared" si="189"/>
        <v>0</v>
      </c>
      <c r="AD188" s="355">
        <f t="shared" si="189"/>
        <v>0</v>
      </c>
      <c r="AE188" s="355">
        <f t="shared" si="189"/>
        <v>0</v>
      </c>
      <c r="AF188" s="355">
        <f t="shared" si="189"/>
        <v>0</v>
      </c>
      <c r="AG188" s="355">
        <f t="shared" si="189"/>
        <v>0</v>
      </c>
      <c r="AH188" s="355">
        <f t="shared" si="189"/>
        <v>0</v>
      </c>
      <c r="AI188" s="355">
        <f t="shared" si="189"/>
        <v>0</v>
      </c>
      <c r="AK188" s="154"/>
      <c r="AL188" s="154"/>
      <c r="AM188" s="154"/>
      <c r="AN188" s="154"/>
      <c r="AO188" s="74"/>
      <c r="AP188" s="196" t="s">
        <v>292</v>
      </c>
      <c r="AQ188" s="367"/>
      <c r="AR188" s="367"/>
      <c r="AS188" s="559"/>
      <c r="AT188" s="559"/>
      <c r="AU188" s="559"/>
      <c r="AV188" s="559"/>
      <c r="AW188" s="367"/>
      <c r="AX188" s="367"/>
      <c r="AY188" s="367"/>
      <c r="BA188" s="367" t="s">
        <v>293</v>
      </c>
      <c r="BB188" s="367"/>
      <c r="BC188" s="367"/>
      <c r="BD188" s="367"/>
      <c r="BE188" s="305"/>
      <c r="BF188" s="186"/>
      <c r="BH188" s="355">
        <f t="shared" ref="BH188:BT188" si="190">IF($H190="",0,IF($H188=BH$24,1,0))</f>
        <v>0</v>
      </c>
      <c r="BI188" s="355">
        <f t="shared" si="190"/>
        <v>0</v>
      </c>
      <c r="BJ188" s="355">
        <f t="shared" si="190"/>
        <v>0</v>
      </c>
      <c r="BK188" s="355">
        <f t="shared" si="190"/>
        <v>0</v>
      </c>
      <c r="BL188" s="355">
        <f t="shared" si="190"/>
        <v>0</v>
      </c>
      <c r="BM188" s="355">
        <f t="shared" si="190"/>
        <v>0</v>
      </c>
      <c r="BN188" s="355">
        <f t="shared" si="190"/>
        <v>0</v>
      </c>
      <c r="BO188" s="355">
        <f t="shared" si="190"/>
        <v>0</v>
      </c>
      <c r="BP188" s="355">
        <f t="shared" si="190"/>
        <v>0</v>
      </c>
      <c r="BQ188" s="355">
        <f t="shared" si="190"/>
        <v>0</v>
      </c>
      <c r="BR188" s="355">
        <f t="shared" si="190"/>
        <v>0</v>
      </c>
      <c r="BS188" s="355">
        <f t="shared" si="190"/>
        <v>0</v>
      </c>
      <c r="BT188" s="355">
        <f t="shared" si="190"/>
        <v>0</v>
      </c>
    </row>
    <row r="189" spans="4:72" x14ac:dyDescent="0.25">
      <c r="D189" s="74"/>
      <c r="W189" s="712">
        <f t="shared" ref="W189" si="191">T188</f>
        <v>0</v>
      </c>
      <c r="X189" s="712"/>
      <c r="Y189" s="712"/>
      <c r="Z189" s="712"/>
      <c r="AA189" s="712"/>
      <c r="AB189" s="712"/>
      <c r="AC189" s="712"/>
      <c r="AD189" s="712"/>
      <c r="AE189" s="712"/>
      <c r="AF189" s="712"/>
      <c r="AG189" s="712"/>
      <c r="AH189" s="712"/>
      <c r="AI189" s="712"/>
      <c r="AK189" s="154"/>
      <c r="AL189" s="154"/>
      <c r="AM189" s="154"/>
      <c r="AN189" s="154"/>
      <c r="AO189" s="74"/>
      <c r="BH189" s="712">
        <f t="shared" ref="BH189" si="192">BE188</f>
        <v>0</v>
      </c>
      <c r="BI189" s="712"/>
      <c r="BJ189" s="712"/>
      <c r="BK189" s="712"/>
      <c r="BL189" s="712"/>
      <c r="BM189" s="712"/>
      <c r="BN189" s="712"/>
      <c r="BO189" s="712"/>
      <c r="BP189" s="712"/>
      <c r="BQ189" s="712"/>
      <c r="BR189" s="712"/>
      <c r="BS189" s="712"/>
      <c r="BT189" s="712"/>
    </row>
    <row r="190" spans="4:72" ht="134.25" customHeight="1" x14ac:dyDescent="0.25">
      <c r="D190" s="74"/>
      <c r="E190" s="198" t="s">
        <v>298</v>
      </c>
      <c r="F190" s="213"/>
      <c r="G190" s="213"/>
      <c r="H190" s="686"/>
      <c r="I190" s="687"/>
      <c r="J190" s="687"/>
      <c r="K190" s="687"/>
      <c r="L190" s="687"/>
      <c r="M190" s="687"/>
      <c r="N190" s="687"/>
      <c r="O190" s="687"/>
      <c r="P190" s="687"/>
      <c r="Q190" s="687"/>
      <c r="R190" s="687"/>
      <c r="S190" s="687"/>
      <c r="T190" s="687"/>
      <c r="U190" s="688"/>
      <c r="W190" s="355"/>
      <c r="X190" s="355"/>
      <c r="Y190" s="355"/>
      <c r="Z190" s="355"/>
      <c r="AA190" s="355"/>
      <c r="AB190" s="355"/>
      <c r="AC190" s="355"/>
      <c r="AD190" s="355"/>
      <c r="AE190" s="355"/>
      <c r="AF190" s="355"/>
      <c r="AG190" s="355"/>
      <c r="AH190" s="355"/>
      <c r="AI190" s="355"/>
      <c r="AK190" s="154"/>
      <c r="AL190" s="154"/>
      <c r="AM190" s="154"/>
      <c r="AN190" s="154"/>
      <c r="AO190" s="74"/>
      <c r="AP190" s="198" t="s">
        <v>298</v>
      </c>
      <c r="AQ190" s="367"/>
      <c r="AR190" s="367"/>
      <c r="AS190" s="705"/>
      <c r="AT190" s="706"/>
      <c r="AU190" s="706"/>
      <c r="AV190" s="706"/>
      <c r="AW190" s="706"/>
      <c r="AX190" s="706"/>
      <c r="AY190" s="706"/>
      <c r="AZ190" s="706"/>
      <c r="BA190" s="706"/>
      <c r="BB190" s="706"/>
      <c r="BC190" s="706"/>
      <c r="BD190" s="706"/>
      <c r="BE190" s="706"/>
      <c r="BF190" s="707"/>
    </row>
    <row r="191" spans="4:72" x14ac:dyDescent="0.25">
      <c r="D191" s="74"/>
      <c r="E191" s="213"/>
      <c r="F191" s="213"/>
      <c r="G191" s="213"/>
      <c r="H191" s="223" t="s">
        <v>299</v>
      </c>
      <c r="I191" s="213"/>
      <c r="J191" s="213"/>
      <c r="K191" s="213"/>
      <c r="L191" s="213"/>
      <c r="M191" s="689">
        <f>1000-LEN(H190)</f>
        <v>1000</v>
      </c>
      <c r="N191" s="689"/>
      <c r="P191" s="213"/>
      <c r="Q191" s="213"/>
      <c r="R191" s="213"/>
      <c r="S191" s="213"/>
      <c r="T191" s="213"/>
      <c r="U191" s="186"/>
      <c r="W191" s="355"/>
      <c r="X191" s="355"/>
      <c r="Y191" s="355"/>
      <c r="Z191" s="355"/>
      <c r="AA191" s="355"/>
      <c r="AB191" s="355"/>
      <c r="AC191" s="355"/>
      <c r="AD191" s="355"/>
      <c r="AE191" s="355"/>
      <c r="AF191" s="355"/>
      <c r="AG191" s="355"/>
      <c r="AH191" s="355"/>
      <c r="AI191" s="355"/>
      <c r="AK191" s="154"/>
      <c r="AL191" s="154"/>
      <c r="AM191" s="154"/>
      <c r="AN191" s="154"/>
      <c r="AO191" s="74"/>
      <c r="AP191" s="367"/>
      <c r="AQ191" s="367"/>
      <c r="AR191" s="367"/>
      <c r="AS191" s="223" t="s">
        <v>299</v>
      </c>
      <c r="AT191" s="367"/>
      <c r="AU191" s="367"/>
      <c r="AV191" s="367"/>
      <c r="AW191" s="367"/>
      <c r="AX191" s="689">
        <f>1000-LEN(AS190)</f>
        <v>1000</v>
      </c>
      <c r="AY191" s="689"/>
      <c r="BA191" s="367"/>
      <c r="BB191" s="367"/>
      <c r="BC191" s="367"/>
      <c r="BD191" s="367"/>
      <c r="BE191" s="367"/>
      <c r="BF191" s="186"/>
    </row>
    <row r="192" spans="4:72" x14ac:dyDescent="0.25">
      <c r="D192" s="74"/>
      <c r="E192" s="213"/>
      <c r="F192" s="213"/>
      <c r="G192" s="213"/>
      <c r="H192" s="213"/>
      <c r="I192" s="213"/>
      <c r="J192" s="213"/>
      <c r="K192" s="213"/>
      <c r="L192" s="213"/>
      <c r="M192" s="213"/>
      <c r="N192" s="213"/>
      <c r="P192" s="213"/>
      <c r="Q192" s="213"/>
      <c r="R192" s="213"/>
      <c r="S192" s="213"/>
      <c r="T192" s="213"/>
      <c r="U192" s="186"/>
      <c r="W192" s="355"/>
      <c r="X192" s="355"/>
      <c r="Y192" s="355"/>
      <c r="Z192" s="355"/>
      <c r="AA192" s="355"/>
      <c r="AB192" s="355"/>
      <c r="AC192" s="355"/>
      <c r="AD192" s="355"/>
      <c r="AE192" s="355"/>
      <c r="AF192" s="355"/>
      <c r="AG192" s="355"/>
      <c r="AH192" s="355"/>
      <c r="AI192" s="355"/>
      <c r="AK192" s="154"/>
      <c r="AL192" s="154"/>
      <c r="AM192" s="154"/>
      <c r="AN192" s="154"/>
      <c r="AO192" s="74"/>
      <c r="AP192" s="367"/>
      <c r="AQ192" s="367"/>
      <c r="AR192" s="367"/>
      <c r="AS192" s="367"/>
      <c r="AT192" s="367"/>
      <c r="AU192" s="367"/>
      <c r="AV192" s="367"/>
      <c r="AW192" s="367"/>
      <c r="AX192" s="367"/>
      <c r="AY192" s="367"/>
      <c r="BA192" s="367"/>
      <c r="BB192" s="367"/>
      <c r="BC192" s="367"/>
      <c r="BD192" s="367"/>
      <c r="BE192" s="367"/>
      <c r="BF192" s="186"/>
    </row>
    <row r="193" spans="4:72" ht="15.75" customHeight="1" x14ac:dyDescent="0.25">
      <c r="D193" s="74"/>
      <c r="E193" s="196" t="s">
        <v>292</v>
      </c>
      <c r="F193" s="213"/>
      <c r="G193" s="213"/>
      <c r="H193" s="690"/>
      <c r="I193" s="690"/>
      <c r="J193" s="690"/>
      <c r="K193" s="690"/>
      <c r="L193" s="213"/>
      <c r="M193" s="213"/>
      <c r="N193" s="213"/>
      <c r="P193" s="213" t="s">
        <v>293</v>
      </c>
      <c r="Q193" s="213"/>
      <c r="R193" s="213"/>
      <c r="S193" s="213"/>
      <c r="T193" s="227"/>
      <c r="U193" s="186"/>
      <c r="W193" s="355">
        <f t="shared" ref="W193:AI193" si="193">IF($H195="",0,IF($H193=W$24,1,0))</f>
        <v>0</v>
      </c>
      <c r="X193" s="355">
        <f t="shared" si="193"/>
        <v>0</v>
      </c>
      <c r="Y193" s="355">
        <f t="shared" si="193"/>
        <v>0</v>
      </c>
      <c r="Z193" s="355">
        <f t="shared" si="193"/>
        <v>0</v>
      </c>
      <c r="AA193" s="355">
        <f t="shared" si="193"/>
        <v>0</v>
      </c>
      <c r="AB193" s="355">
        <f t="shared" si="193"/>
        <v>0</v>
      </c>
      <c r="AC193" s="355">
        <f t="shared" si="193"/>
        <v>0</v>
      </c>
      <c r="AD193" s="355">
        <f t="shared" si="193"/>
        <v>0</v>
      </c>
      <c r="AE193" s="355">
        <f t="shared" si="193"/>
        <v>0</v>
      </c>
      <c r="AF193" s="355">
        <f t="shared" si="193"/>
        <v>0</v>
      </c>
      <c r="AG193" s="355">
        <f t="shared" si="193"/>
        <v>0</v>
      </c>
      <c r="AH193" s="355">
        <f t="shared" si="193"/>
        <v>0</v>
      </c>
      <c r="AI193" s="355">
        <f t="shared" si="193"/>
        <v>0</v>
      </c>
      <c r="AK193" s="154"/>
      <c r="AL193" s="154"/>
      <c r="AM193" s="154"/>
      <c r="AN193" s="154"/>
      <c r="AO193" s="74"/>
      <c r="AP193" s="196" t="s">
        <v>292</v>
      </c>
      <c r="AQ193" s="367"/>
      <c r="AR193" s="367"/>
      <c r="AS193" s="559"/>
      <c r="AT193" s="559"/>
      <c r="AU193" s="559"/>
      <c r="AV193" s="559"/>
      <c r="AW193" s="367"/>
      <c r="AX193" s="367"/>
      <c r="AY193" s="367"/>
      <c r="BA193" s="367" t="s">
        <v>293</v>
      </c>
      <c r="BB193" s="367"/>
      <c r="BC193" s="367"/>
      <c r="BD193" s="367"/>
      <c r="BE193" s="305"/>
      <c r="BF193" s="186"/>
      <c r="BH193" s="355">
        <f t="shared" ref="BH193:BT193" si="194">IF($H195="",0,IF($H193=BH$24,1,0))</f>
        <v>0</v>
      </c>
      <c r="BI193" s="355">
        <f t="shared" si="194"/>
        <v>0</v>
      </c>
      <c r="BJ193" s="355">
        <f t="shared" si="194"/>
        <v>0</v>
      </c>
      <c r="BK193" s="355">
        <f t="shared" si="194"/>
        <v>0</v>
      </c>
      <c r="BL193" s="355">
        <f t="shared" si="194"/>
        <v>0</v>
      </c>
      <c r="BM193" s="355">
        <f t="shared" si="194"/>
        <v>0</v>
      </c>
      <c r="BN193" s="355">
        <f t="shared" si="194"/>
        <v>0</v>
      </c>
      <c r="BO193" s="355">
        <f t="shared" si="194"/>
        <v>0</v>
      </c>
      <c r="BP193" s="355">
        <f t="shared" si="194"/>
        <v>0</v>
      </c>
      <c r="BQ193" s="355">
        <f t="shared" si="194"/>
        <v>0</v>
      </c>
      <c r="BR193" s="355">
        <f t="shared" si="194"/>
        <v>0</v>
      </c>
      <c r="BS193" s="355">
        <f t="shared" si="194"/>
        <v>0</v>
      </c>
      <c r="BT193" s="355">
        <f t="shared" si="194"/>
        <v>0</v>
      </c>
    </row>
    <row r="194" spans="4:72" x14ac:dyDescent="0.25">
      <c r="D194" s="74"/>
      <c r="W194" s="712">
        <f t="shared" ref="W194" si="195">T193</f>
        <v>0</v>
      </c>
      <c r="X194" s="712"/>
      <c r="Y194" s="712"/>
      <c r="Z194" s="712"/>
      <c r="AA194" s="712"/>
      <c r="AB194" s="712"/>
      <c r="AC194" s="712"/>
      <c r="AD194" s="712"/>
      <c r="AE194" s="712"/>
      <c r="AF194" s="712"/>
      <c r="AG194" s="712"/>
      <c r="AH194" s="712"/>
      <c r="AI194" s="712"/>
      <c r="AK194" s="154"/>
      <c r="AL194" s="154"/>
      <c r="AM194" s="154"/>
      <c r="AN194" s="154"/>
      <c r="AO194" s="74"/>
      <c r="BH194" s="712">
        <f t="shared" ref="BH194" si="196">BE193</f>
        <v>0</v>
      </c>
      <c r="BI194" s="712"/>
      <c r="BJ194" s="712"/>
      <c r="BK194" s="712"/>
      <c r="BL194" s="712"/>
      <c r="BM194" s="712"/>
      <c r="BN194" s="712"/>
      <c r="BO194" s="712"/>
      <c r="BP194" s="712"/>
      <c r="BQ194" s="712"/>
      <c r="BR194" s="712"/>
      <c r="BS194" s="712"/>
      <c r="BT194" s="712"/>
    </row>
    <row r="195" spans="4:72" ht="134.25" customHeight="1" x14ac:dyDescent="0.25">
      <c r="D195" s="74"/>
      <c r="E195" s="198" t="s">
        <v>298</v>
      </c>
      <c r="F195" s="213"/>
      <c r="G195" s="213"/>
      <c r="H195" s="686"/>
      <c r="I195" s="687"/>
      <c r="J195" s="687"/>
      <c r="K195" s="687"/>
      <c r="L195" s="687"/>
      <c r="M195" s="687"/>
      <c r="N195" s="687"/>
      <c r="O195" s="687"/>
      <c r="P195" s="687"/>
      <c r="Q195" s="687"/>
      <c r="R195" s="687"/>
      <c r="S195" s="687"/>
      <c r="T195" s="687"/>
      <c r="U195" s="688"/>
      <c r="W195" s="355"/>
      <c r="X195" s="355"/>
      <c r="Y195" s="355"/>
      <c r="Z195" s="355"/>
      <c r="AA195" s="355"/>
      <c r="AB195" s="355"/>
      <c r="AC195" s="355"/>
      <c r="AD195" s="355"/>
      <c r="AE195" s="355"/>
      <c r="AF195" s="355"/>
      <c r="AG195" s="355"/>
      <c r="AH195" s="355"/>
      <c r="AI195" s="355"/>
      <c r="AK195" s="154"/>
      <c r="AL195" s="154"/>
      <c r="AM195" s="154"/>
      <c r="AN195" s="154"/>
      <c r="AO195" s="74"/>
      <c r="AP195" s="198" t="s">
        <v>298</v>
      </c>
      <c r="AQ195" s="367"/>
      <c r="AR195" s="367"/>
      <c r="AS195" s="705"/>
      <c r="AT195" s="706"/>
      <c r="AU195" s="706"/>
      <c r="AV195" s="706"/>
      <c r="AW195" s="706"/>
      <c r="AX195" s="706"/>
      <c r="AY195" s="706"/>
      <c r="AZ195" s="706"/>
      <c r="BA195" s="706"/>
      <c r="BB195" s="706"/>
      <c r="BC195" s="706"/>
      <c r="BD195" s="706"/>
      <c r="BE195" s="706"/>
      <c r="BF195" s="707"/>
    </row>
    <row r="196" spans="4:72" x14ac:dyDescent="0.25">
      <c r="D196" s="74"/>
      <c r="E196" s="213"/>
      <c r="F196" s="213"/>
      <c r="G196" s="213"/>
      <c r="H196" s="223" t="s">
        <v>299</v>
      </c>
      <c r="I196" s="213"/>
      <c r="J196" s="213"/>
      <c r="K196" s="213"/>
      <c r="L196" s="213"/>
      <c r="M196" s="689">
        <f>1000-LEN(H195)</f>
        <v>1000</v>
      </c>
      <c r="N196" s="689"/>
      <c r="P196" s="213"/>
      <c r="Q196" s="213"/>
      <c r="R196" s="213"/>
      <c r="S196" s="213"/>
      <c r="T196" s="213"/>
      <c r="U196" s="186"/>
      <c r="W196" s="355"/>
      <c r="X196" s="355"/>
      <c r="Y196" s="355"/>
      <c r="Z196" s="355"/>
      <c r="AA196" s="355"/>
      <c r="AB196" s="355"/>
      <c r="AC196" s="355"/>
      <c r="AD196" s="355"/>
      <c r="AE196" s="355"/>
      <c r="AF196" s="355"/>
      <c r="AG196" s="355"/>
      <c r="AH196" s="355"/>
      <c r="AI196" s="355"/>
      <c r="AK196" s="154"/>
      <c r="AL196" s="154"/>
      <c r="AM196" s="154"/>
      <c r="AN196" s="154"/>
      <c r="AO196" s="74"/>
      <c r="AP196" s="367"/>
      <c r="AQ196" s="367"/>
      <c r="AR196" s="367"/>
      <c r="AS196" s="223" t="s">
        <v>299</v>
      </c>
      <c r="AT196" s="367"/>
      <c r="AU196" s="367"/>
      <c r="AV196" s="367"/>
      <c r="AW196" s="367"/>
      <c r="AX196" s="689">
        <f>1000-LEN(AS195)</f>
        <v>1000</v>
      </c>
      <c r="AY196" s="689"/>
      <c r="BA196" s="367"/>
      <c r="BB196" s="367"/>
      <c r="BC196" s="367"/>
      <c r="BD196" s="367"/>
      <c r="BE196" s="367"/>
      <c r="BF196" s="186"/>
    </row>
    <row r="197" spans="4:72" x14ac:dyDescent="0.25">
      <c r="D197" s="74"/>
      <c r="E197" s="213"/>
      <c r="F197" s="213"/>
      <c r="G197" s="213"/>
      <c r="H197" s="213"/>
      <c r="I197" s="213"/>
      <c r="J197" s="213"/>
      <c r="K197" s="213"/>
      <c r="L197" s="213"/>
      <c r="M197" s="213"/>
      <c r="N197" s="213"/>
      <c r="P197" s="213"/>
      <c r="Q197" s="213"/>
      <c r="R197" s="213"/>
      <c r="S197" s="213"/>
      <c r="T197" s="213"/>
      <c r="U197" s="186"/>
      <c r="W197" s="355"/>
      <c r="X197" s="355"/>
      <c r="Y197" s="355"/>
      <c r="Z197" s="355"/>
      <c r="AA197" s="355"/>
      <c r="AB197" s="355"/>
      <c r="AC197" s="355"/>
      <c r="AD197" s="355"/>
      <c r="AE197" s="355"/>
      <c r="AF197" s="355"/>
      <c r="AG197" s="355"/>
      <c r="AH197" s="355"/>
      <c r="AI197" s="355"/>
      <c r="AK197" s="154"/>
      <c r="AL197" s="154"/>
      <c r="AM197" s="154"/>
      <c r="AN197" s="154"/>
      <c r="AO197" s="74"/>
      <c r="AP197" s="367"/>
      <c r="AQ197" s="367"/>
      <c r="AR197" s="367"/>
      <c r="AS197" s="367"/>
      <c r="AT197" s="367"/>
      <c r="AU197" s="367"/>
      <c r="AV197" s="367"/>
      <c r="AW197" s="367"/>
      <c r="AX197" s="367"/>
      <c r="AY197" s="367"/>
      <c r="BA197" s="367"/>
      <c r="BB197" s="367"/>
      <c r="BC197" s="367"/>
      <c r="BD197" s="367"/>
      <c r="BE197" s="367"/>
      <c r="BF197" s="186"/>
    </row>
    <row r="198" spans="4:72" ht="15.75" customHeight="1" x14ac:dyDescent="0.25">
      <c r="D198" s="74"/>
      <c r="E198" s="196" t="s">
        <v>292</v>
      </c>
      <c r="F198" s="213"/>
      <c r="G198" s="213"/>
      <c r="H198" s="690"/>
      <c r="I198" s="690"/>
      <c r="J198" s="690"/>
      <c r="K198" s="690"/>
      <c r="L198" s="213"/>
      <c r="M198" s="213"/>
      <c r="N198" s="213"/>
      <c r="P198" s="213" t="s">
        <v>293</v>
      </c>
      <c r="Q198" s="213"/>
      <c r="R198" s="213"/>
      <c r="S198" s="213"/>
      <c r="T198" s="227"/>
      <c r="U198" s="186"/>
      <c r="W198" s="355">
        <f t="shared" ref="W198:AI198" si="197">IF($H200="",0,IF($H198=W$24,1,0))</f>
        <v>0</v>
      </c>
      <c r="X198" s="355">
        <f t="shared" si="197"/>
        <v>0</v>
      </c>
      <c r="Y198" s="355">
        <f t="shared" si="197"/>
        <v>0</v>
      </c>
      <c r="Z198" s="355">
        <f t="shared" si="197"/>
        <v>0</v>
      </c>
      <c r="AA198" s="355">
        <f t="shared" si="197"/>
        <v>0</v>
      </c>
      <c r="AB198" s="355">
        <f t="shared" si="197"/>
        <v>0</v>
      </c>
      <c r="AC198" s="355">
        <f t="shared" si="197"/>
        <v>0</v>
      </c>
      <c r="AD198" s="355">
        <f t="shared" si="197"/>
        <v>0</v>
      </c>
      <c r="AE198" s="355">
        <f t="shared" si="197"/>
        <v>0</v>
      </c>
      <c r="AF198" s="355">
        <f t="shared" si="197"/>
        <v>0</v>
      </c>
      <c r="AG198" s="355">
        <f t="shared" si="197"/>
        <v>0</v>
      </c>
      <c r="AH198" s="355">
        <f t="shared" si="197"/>
        <v>0</v>
      </c>
      <c r="AI198" s="355">
        <f t="shared" si="197"/>
        <v>0</v>
      </c>
      <c r="AK198" s="154"/>
      <c r="AL198" s="154"/>
      <c r="AM198" s="154"/>
      <c r="AN198" s="154"/>
      <c r="AO198" s="74"/>
      <c r="AP198" s="196" t="s">
        <v>292</v>
      </c>
      <c r="AQ198" s="367"/>
      <c r="AR198" s="367"/>
      <c r="AS198" s="559"/>
      <c r="AT198" s="559"/>
      <c r="AU198" s="559"/>
      <c r="AV198" s="559"/>
      <c r="AW198" s="367"/>
      <c r="AX198" s="367"/>
      <c r="AY198" s="367"/>
      <c r="BA198" s="367" t="s">
        <v>293</v>
      </c>
      <c r="BB198" s="367"/>
      <c r="BC198" s="367"/>
      <c r="BD198" s="367"/>
      <c r="BE198" s="305"/>
      <c r="BF198" s="186"/>
      <c r="BH198" s="355">
        <f t="shared" ref="BH198:BT198" si="198">IF($H200="",0,IF($H198=BH$24,1,0))</f>
        <v>0</v>
      </c>
      <c r="BI198" s="355">
        <f t="shared" si="198"/>
        <v>0</v>
      </c>
      <c r="BJ198" s="355">
        <f t="shared" si="198"/>
        <v>0</v>
      </c>
      <c r="BK198" s="355">
        <f t="shared" si="198"/>
        <v>0</v>
      </c>
      <c r="BL198" s="355">
        <f t="shared" si="198"/>
        <v>0</v>
      </c>
      <c r="BM198" s="355">
        <f t="shared" si="198"/>
        <v>0</v>
      </c>
      <c r="BN198" s="355">
        <f t="shared" si="198"/>
        <v>0</v>
      </c>
      <c r="BO198" s="355">
        <f t="shared" si="198"/>
        <v>0</v>
      </c>
      <c r="BP198" s="355">
        <f t="shared" si="198"/>
        <v>0</v>
      </c>
      <c r="BQ198" s="355">
        <f t="shared" si="198"/>
        <v>0</v>
      </c>
      <c r="BR198" s="355">
        <f t="shared" si="198"/>
        <v>0</v>
      </c>
      <c r="BS198" s="355">
        <f t="shared" si="198"/>
        <v>0</v>
      </c>
      <c r="BT198" s="355">
        <f t="shared" si="198"/>
        <v>0</v>
      </c>
    </row>
    <row r="199" spans="4:72" x14ac:dyDescent="0.25">
      <c r="D199" s="74"/>
      <c r="W199" s="712">
        <f t="shared" ref="W199" si="199">T198</f>
        <v>0</v>
      </c>
      <c r="X199" s="712"/>
      <c r="Y199" s="712"/>
      <c r="Z199" s="712"/>
      <c r="AA199" s="712"/>
      <c r="AB199" s="712"/>
      <c r="AC199" s="712"/>
      <c r="AD199" s="712"/>
      <c r="AE199" s="712"/>
      <c r="AF199" s="712"/>
      <c r="AG199" s="712"/>
      <c r="AH199" s="712"/>
      <c r="AI199" s="712"/>
      <c r="AK199" s="154"/>
      <c r="AL199" s="154"/>
      <c r="AM199" s="154"/>
      <c r="AN199" s="154"/>
      <c r="AO199" s="74"/>
      <c r="BH199" s="712">
        <f t="shared" ref="BH199" si="200">BE198</f>
        <v>0</v>
      </c>
      <c r="BI199" s="712"/>
      <c r="BJ199" s="712"/>
      <c r="BK199" s="712"/>
      <c r="BL199" s="712"/>
      <c r="BM199" s="712"/>
      <c r="BN199" s="712"/>
      <c r="BO199" s="712"/>
      <c r="BP199" s="712"/>
      <c r="BQ199" s="712"/>
      <c r="BR199" s="712"/>
      <c r="BS199" s="712"/>
      <c r="BT199" s="712"/>
    </row>
    <row r="200" spans="4:72" ht="134.25" customHeight="1" x14ac:dyDescent="0.25">
      <c r="D200" s="74"/>
      <c r="E200" s="198" t="s">
        <v>298</v>
      </c>
      <c r="F200" s="213"/>
      <c r="G200" s="213"/>
      <c r="H200" s="686"/>
      <c r="I200" s="687"/>
      <c r="J200" s="687"/>
      <c r="K200" s="687"/>
      <c r="L200" s="687"/>
      <c r="M200" s="687"/>
      <c r="N200" s="687"/>
      <c r="O200" s="687"/>
      <c r="P200" s="687"/>
      <c r="Q200" s="687"/>
      <c r="R200" s="687"/>
      <c r="S200" s="687"/>
      <c r="T200" s="687"/>
      <c r="U200" s="688"/>
      <c r="W200" s="355"/>
      <c r="X200" s="355"/>
      <c r="Y200" s="355"/>
      <c r="Z200" s="355"/>
      <c r="AA200" s="355"/>
      <c r="AB200" s="355"/>
      <c r="AC200" s="355"/>
      <c r="AD200" s="355"/>
      <c r="AE200" s="355"/>
      <c r="AF200" s="355"/>
      <c r="AG200" s="355"/>
      <c r="AH200" s="355"/>
      <c r="AI200" s="355"/>
      <c r="AK200" s="154"/>
      <c r="AL200" s="154"/>
      <c r="AM200" s="154"/>
      <c r="AN200" s="154"/>
      <c r="AO200" s="74"/>
      <c r="AP200" s="198" t="s">
        <v>298</v>
      </c>
      <c r="AQ200" s="367"/>
      <c r="AR200" s="367"/>
      <c r="AS200" s="705"/>
      <c r="AT200" s="706"/>
      <c r="AU200" s="706"/>
      <c r="AV200" s="706"/>
      <c r="AW200" s="706"/>
      <c r="AX200" s="706"/>
      <c r="AY200" s="706"/>
      <c r="AZ200" s="706"/>
      <c r="BA200" s="706"/>
      <c r="BB200" s="706"/>
      <c r="BC200" s="706"/>
      <c r="BD200" s="706"/>
      <c r="BE200" s="706"/>
      <c r="BF200" s="707"/>
    </row>
    <row r="201" spans="4:72" x14ac:dyDescent="0.25">
      <c r="D201" s="74"/>
      <c r="E201" s="213"/>
      <c r="F201" s="213"/>
      <c r="G201" s="213"/>
      <c r="H201" s="223" t="s">
        <v>299</v>
      </c>
      <c r="I201" s="213"/>
      <c r="J201" s="213"/>
      <c r="K201" s="213"/>
      <c r="L201" s="213"/>
      <c r="M201" s="689">
        <f>1000-LEN(H200)</f>
        <v>1000</v>
      </c>
      <c r="N201" s="689"/>
      <c r="P201" s="213"/>
      <c r="Q201" s="213"/>
      <c r="R201" s="213"/>
      <c r="S201" s="213"/>
      <c r="T201" s="213"/>
      <c r="U201" s="186"/>
      <c r="W201" s="355"/>
      <c r="X201" s="355"/>
      <c r="Y201" s="355"/>
      <c r="Z201" s="355"/>
      <c r="AA201" s="355"/>
      <c r="AB201" s="355"/>
      <c r="AC201" s="355"/>
      <c r="AD201" s="355"/>
      <c r="AE201" s="355"/>
      <c r="AF201" s="355"/>
      <c r="AG201" s="355"/>
      <c r="AH201" s="355"/>
      <c r="AI201" s="355"/>
      <c r="AK201" s="154"/>
      <c r="AL201" s="154"/>
      <c r="AM201" s="154"/>
      <c r="AN201" s="154"/>
      <c r="AO201" s="74"/>
      <c r="AP201" s="367"/>
      <c r="AQ201" s="367"/>
      <c r="AR201" s="367"/>
      <c r="AS201" s="223" t="s">
        <v>299</v>
      </c>
      <c r="AT201" s="367"/>
      <c r="AU201" s="367"/>
      <c r="AV201" s="367"/>
      <c r="AW201" s="367"/>
      <c r="AX201" s="689">
        <f>1000-LEN(AS200)</f>
        <v>1000</v>
      </c>
      <c r="AY201" s="689"/>
      <c r="BA201" s="367"/>
      <c r="BB201" s="367"/>
      <c r="BC201" s="367"/>
      <c r="BD201" s="367"/>
      <c r="BE201" s="367"/>
      <c r="BF201" s="186"/>
    </row>
    <row r="202" spans="4:72" x14ac:dyDescent="0.25">
      <c r="D202" s="74"/>
      <c r="E202" s="213"/>
      <c r="F202" s="213"/>
      <c r="G202" s="213"/>
      <c r="H202" s="213"/>
      <c r="I202" s="213"/>
      <c r="J202" s="213"/>
      <c r="K202" s="213"/>
      <c r="L202" s="213"/>
      <c r="M202" s="213"/>
      <c r="N202" s="213"/>
      <c r="P202" s="213"/>
      <c r="Q202" s="213"/>
      <c r="R202" s="213"/>
      <c r="S202" s="213"/>
      <c r="T202" s="213"/>
      <c r="U202" s="186"/>
      <c r="W202" s="355"/>
      <c r="X202" s="355"/>
      <c r="Y202" s="355"/>
      <c r="Z202" s="355"/>
      <c r="AA202" s="355"/>
      <c r="AB202" s="355"/>
      <c r="AC202" s="355"/>
      <c r="AD202" s="355"/>
      <c r="AE202" s="355"/>
      <c r="AF202" s="355"/>
      <c r="AG202" s="355"/>
      <c r="AH202" s="355"/>
      <c r="AI202" s="355"/>
      <c r="AK202" s="154"/>
      <c r="AL202" s="154"/>
      <c r="AM202" s="154"/>
      <c r="AN202" s="154"/>
      <c r="AO202" s="74"/>
      <c r="AP202" s="367"/>
      <c r="AQ202" s="367"/>
      <c r="AR202" s="367"/>
      <c r="AS202" s="367"/>
      <c r="AT202" s="367"/>
      <c r="AU202" s="367"/>
      <c r="AV202" s="367"/>
      <c r="AW202" s="367"/>
      <c r="AX202" s="367"/>
      <c r="AY202" s="367"/>
      <c r="BA202" s="367"/>
      <c r="BB202" s="367"/>
      <c r="BC202" s="367"/>
      <c r="BD202" s="367"/>
      <c r="BE202" s="367"/>
      <c r="BF202" s="186"/>
    </row>
    <row r="203" spans="4:72" ht="15.75" customHeight="1" x14ac:dyDescent="0.25">
      <c r="D203" s="74"/>
      <c r="E203" s="196" t="s">
        <v>292</v>
      </c>
      <c r="F203" s="213"/>
      <c r="G203" s="213"/>
      <c r="H203" s="690"/>
      <c r="I203" s="690"/>
      <c r="J203" s="690"/>
      <c r="K203" s="690"/>
      <c r="L203" s="213"/>
      <c r="M203" s="213"/>
      <c r="N203" s="213"/>
      <c r="P203" s="213" t="s">
        <v>293</v>
      </c>
      <c r="Q203" s="213"/>
      <c r="R203" s="213"/>
      <c r="S203" s="213"/>
      <c r="T203" s="227"/>
      <c r="U203" s="186"/>
      <c r="W203" s="355">
        <f t="shared" ref="W203:AI203" si="201">IF($H205="",0,IF($H203=W$24,1,0))</f>
        <v>0</v>
      </c>
      <c r="X203" s="355">
        <f t="shared" si="201"/>
        <v>0</v>
      </c>
      <c r="Y203" s="355">
        <f t="shared" si="201"/>
        <v>0</v>
      </c>
      <c r="Z203" s="355">
        <f t="shared" si="201"/>
        <v>0</v>
      </c>
      <c r="AA203" s="355">
        <f t="shared" si="201"/>
        <v>0</v>
      </c>
      <c r="AB203" s="355">
        <f t="shared" si="201"/>
        <v>0</v>
      </c>
      <c r="AC203" s="355">
        <f t="shared" si="201"/>
        <v>0</v>
      </c>
      <c r="AD203" s="355">
        <f t="shared" si="201"/>
        <v>0</v>
      </c>
      <c r="AE203" s="355">
        <f t="shared" si="201"/>
        <v>0</v>
      </c>
      <c r="AF203" s="355">
        <f t="shared" si="201"/>
        <v>0</v>
      </c>
      <c r="AG203" s="355">
        <f t="shared" si="201"/>
        <v>0</v>
      </c>
      <c r="AH203" s="355">
        <f t="shared" si="201"/>
        <v>0</v>
      </c>
      <c r="AI203" s="355">
        <f t="shared" si="201"/>
        <v>0</v>
      </c>
      <c r="AK203" s="154"/>
      <c r="AL203" s="154"/>
      <c r="AM203" s="154"/>
      <c r="AN203" s="154"/>
      <c r="AO203" s="74"/>
      <c r="AP203" s="196" t="s">
        <v>292</v>
      </c>
      <c r="AQ203" s="367"/>
      <c r="AR203" s="367"/>
      <c r="AS203" s="559"/>
      <c r="AT203" s="559"/>
      <c r="AU203" s="559"/>
      <c r="AV203" s="559"/>
      <c r="AW203" s="367"/>
      <c r="AX203" s="367"/>
      <c r="AY203" s="367"/>
      <c r="BA203" s="367" t="s">
        <v>293</v>
      </c>
      <c r="BB203" s="367"/>
      <c r="BC203" s="367"/>
      <c r="BD203" s="367"/>
      <c r="BE203" s="305"/>
      <c r="BF203" s="186"/>
      <c r="BH203" s="355">
        <f t="shared" ref="BH203:BT203" si="202">IF($H205="",0,IF($H203=BH$24,1,0))</f>
        <v>0</v>
      </c>
      <c r="BI203" s="355">
        <f t="shared" si="202"/>
        <v>0</v>
      </c>
      <c r="BJ203" s="355">
        <f t="shared" si="202"/>
        <v>0</v>
      </c>
      <c r="BK203" s="355">
        <f t="shared" si="202"/>
        <v>0</v>
      </c>
      <c r="BL203" s="355">
        <f t="shared" si="202"/>
        <v>0</v>
      </c>
      <c r="BM203" s="355">
        <f t="shared" si="202"/>
        <v>0</v>
      </c>
      <c r="BN203" s="355">
        <f t="shared" si="202"/>
        <v>0</v>
      </c>
      <c r="BO203" s="355">
        <f t="shared" si="202"/>
        <v>0</v>
      </c>
      <c r="BP203" s="355">
        <f t="shared" si="202"/>
        <v>0</v>
      </c>
      <c r="BQ203" s="355">
        <f t="shared" si="202"/>
        <v>0</v>
      </c>
      <c r="BR203" s="355">
        <f t="shared" si="202"/>
        <v>0</v>
      </c>
      <c r="BS203" s="355">
        <f t="shared" si="202"/>
        <v>0</v>
      </c>
      <c r="BT203" s="355">
        <f t="shared" si="202"/>
        <v>0</v>
      </c>
    </row>
    <row r="204" spans="4:72" x14ac:dyDescent="0.25">
      <c r="D204" s="74"/>
      <c r="W204" s="712">
        <f t="shared" ref="W204" si="203">T203</f>
        <v>0</v>
      </c>
      <c r="X204" s="712"/>
      <c r="Y204" s="712"/>
      <c r="Z204" s="712"/>
      <c r="AA204" s="712"/>
      <c r="AB204" s="712"/>
      <c r="AC204" s="712"/>
      <c r="AD204" s="712"/>
      <c r="AE204" s="712"/>
      <c r="AF204" s="712"/>
      <c r="AG204" s="712"/>
      <c r="AH204" s="712"/>
      <c r="AI204" s="712"/>
      <c r="AK204" s="154"/>
      <c r="AL204" s="154"/>
      <c r="AM204" s="154"/>
      <c r="AN204" s="154"/>
      <c r="AO204" s="74"/>
      <c r="BH204" s="712">
        <f t="shared" ref="BH204" si="204">BE203</f>
        <v>0</v>
      </c>
      <c r="BI204" s="712"/>
      <c r="BJ204" s="712"/>
      <c r="BK204" s="712"/>
      <c r="BL204" s="712"/>
      <c r="BM204" s="712"/>
      <c r="BN204" s="712"/>
      <c r="BO204" s="712"/>
      <c r="BP204" s="712"/>
      <c r="BQ204" s="712"/>
      <c r="BR204" s="712"/>
      <c r="BS204" s="712"/>
      <c r="BT204" s="712"/>
    </row>
    <row r="205" spans="4:72" ht="134.25" customHeight="1" x14ac:dyDescent="0.25">
      <c r="D205" s="74"/>
      <c r="E205" s="198" t="s">
        <v>298</v>
      </c>
      <c r="F205" s="213"/>
      <c r="G205" s="213"/>
      <c r="H205" s="686"/>
      <c r="I205" s="687"/>
      <c r="J205" s="687"/>
      <c r="K205" s="687"/>
      <c r="L205" s="687"/>
      <c r="M205" s="687"/>
      <c r="N205" s="687"/>
      <c r="O205" s="687"/>
      <c r="P205" s="687"/>
      <c r="Q205" s="687"/>
      <c r="R205" s="687"/>
      <c r="S205" s="687"/>
      <c r="T205" s="687"/>
      <c r="U205" s="688"/>
      <c r="W205" s="355"/>
      <c r="X205" s="355"/>
      <c r="Y205" s="355"/>
      <c r="Z205" s="355"/>
      <c r="AA205" s="355"/>
      <c r="AB205" s="355"/>
      <c r="AC205" s="355"/>
      <c r="AD205" s="355"/>
      <c r="AE205" s="355"/>
      <c r="AF205" s="355"/>
      <c r="AG205" s="355"/>
      <c r="AH205" s="355"/>
      <c r="AI205" s="355"/>
      <c r="AK205" s="154"/>
      <c r="AL205" s="154"/>
      <c r="AM205" s="154"/>
      <c r="AN205" s="154"/>
      <c r="AO205" s="74"/>
      <c r="AP205" s="198" t="s">
        <v>298</v>
      </c>
      <c r="AQ205" s="367"/>
      <c r="AR205" s="367"/>
      <c r="AS205" s="705"/>
      <c r="AT205" s="706"/>
      <c r="AU205" s="706"/>
      <c r="AV205" s="706"/>
      <c r="AW205" s="706"/>
      <c r="AX205" s="706"/>
      <c r="AY205" s="706"/>
      <c r="AZ205" s="706"/>
      <c r="BA205" s="706"/>
      <c r="BB205" s="706"/>
      <c r="BC205" s="706"/>
      <c r="BD205" s="706"/>
      <c r="BE205" s="706"/>
      <c r="BF205" s="707"/>
    </row>
    <row r="206" spans="4:72" x14ac:dyDescent="0.25">
      <c r="D206" s="74"/>
      <c r="E206" s="213"/>
      <c r="F206" s="213"/>
      <c r="G206" s="213"/>
      <c r="H206" s="223" t="s">
        <v>299</v>
      </c>
      <c r="I206" s="213"/>
      <c r="J206" s="213"/>
      <c r="K206" s="213"/>
      <c r="L206" s="213"/>
      <c r="M206" s="689">
        <f>1000-LEN(H205)</f>
        <v>1000</v>
      </c>
      <c r="N206" s="689"/>
      <c r="P206" s="213"/>
      <c r="Q206" s="213"/>
      <c r="R206" s="213"/>
      <c r="S206" s="213"/>
      <c r="T206" s="213"/>
      <c r="U206" s="186"/>
      <c r="W206" s="355"/>
      <c r="X206" s="355"/>
      <c r="Y206" s="355"/>
      <c r="Z206" s="355"/>
      <c r="AA206" s="355"/>
      <c r="AB206" s="355"/>
      <c r="AC206" s="355"/>
      <c r="AD206" s="355"/>
      <c r="AE206" s="355"/>
      <c r="AF206" s="355"/>
      <c r="AG206" s="355"/>
      <c r="AH206" s="355"/>
      <c r="AI206" s="355"/>
      <c r="AK206" s="154"/>
      <c r="AL206" s="154"/>
      <c r="AM206" s="154"/>
      <c r="AN206" s="154"/>
      <c r="AO206" s="74"/>
      <c r="AP206" s="367"/>
      <c r="AQ206" s="367"/>
      <c r="AR206" s="367"/>
      <c r="AS206" s="223" t="s">
        <v>299</v>
      </c>
      <c r="AT206" s="367"/>
      <c r="AU206" s="367"/>
      <c r="AV206" s="367"/>
      <c r="AW206" s="367"/>
      <c r="AX206" s="689">
        <f>1000-LEN(AS205)</f>
        <v>1000</v>
      </c>
      <c r="AY206" s="689"/>
      <c r="BA206" s="367"/>
      <c r="BB206" s="367"/>
      <c r="BC206" s="367"/>
      <c r="BD206" s="367"/>
      <c r="BE206" s="367"/>
      <c r="BF206" s="186"/>
    </row>
    <row r="207" spans="4:72" x14ac:dyDescent="0.25">
      <c r="D207" s="74"/>
      <c r="E207" s="213"/>
      <c r="F207" s="213"/>
      <c r="G207" s="213"/>
      <c r="H207" s="213"/>
      <c r="I207" s="213"/>
      <c r="J207" s="213"/>
      <c r="K207" s="213"/>
      <c r="L207" s="213"/>
      <c r="M207" s="213"/>
      <c r="N207" s="213"/>
      <c r="P207" s="213"/>
      <c r="Q207" s="213"/>
      <c r="R207" s="213"/>
      <c r="S207" s="213"/>
      <c r="T207" s="213"/>
      <c r="U207" s="186"/>
      <c r="W207" s="355"/>
      <c r="X207" s="355"/>
      <c r="Y207" s="355"/>
      <c r="Z207" s="355"/>
      <c r="AA207" s="355"/>
      <c r="AB207" s="355"/>
      <c r="AC207" s="355"/>
      <c r="AD207" s="355"/>
      <c r="AE207" s="355"/>
      <c r="AF207" s="355"/>
      <c r="AG207" s="355"/>
      <c r="AH207" s="355"/>
      <c r="AI207" s="355"/>
      <c r="AK207" s="154"/>
      <c r="AL207" s="154"/>
      <c r="AM207" s="154"/>
      <c r="AN207" s="154"/>
      <c r="AO207" s="74"/>
      <c r="AP207" s="367"/>
      <c r="AQ207" s="367"/>
      <c r="AR207" s="367"/>
      <c r="AS207" s="367"/>
      <c r="AT207" s="367"/>
      <c r="AU207" s="367"/>
      <c r="AV207" s="367"/>
      <c r="AW207" s="367"/>
      <c r="AX207" s="367"/>
      <c r="AY207" s="367"/>
      <c r="BA207" s="367"/>
      <c r="BB207" s="367"/>
      <c r="BC207" s="367"/>
      <c r="BD207" s="367"/>
      <c r="BE207" s="367"/>
      <c r="BF207" s="186"/>
    </row>
    <row r="208" spans="4:72" ht="15.75" customHeight="1" x14ac:dyDescent="0.25">
      <c r="D208" s="74"/>
      <c r="E208" s="196" t="s">
        <v>292</v>
      </c>
      <c r="F208" s="213"/>
      <c r="G208" s="213"/>
      <c r="H208" s="690"/>
      <c r="I208" s="690"/>
      <c r="J208" s="690"/>
      <c r="K208" s="690"/>
      <c r="L208" s="213"/>
      <c r="M208" s="213"/>
      <c r="N208" s="213"/>
      <c r="P208" s="213" t="s">
        <v>293</v>
      </c>
      <c r="Q208" s="213"/>
      <c r="R208" s="213"/>
      <c r="S208" s="213"/>
      <c r="T208" s="227"/>
      <c r="U208" s="186"/>
      <c r="W208" s="355">
        <f t="shared" ref="W208:AI208" si="205">IF($H210="",0,IF($H208=W$24,1,0))</f>
        <v>0</v>
      </c>
      <c r="X208" s="355">
        <f t="shared" si="205"/>
        <v>0</v>
      </c>
      <c r="Y208" s="355">
        <f t="shared" si="205"/>
        <v>0</v>
      </c>
      <c r="Z208" s="355">
        <f t="shared" si="205"/>
        <v>0</v>
      </c>
      <c r="AA208" s="355">
        <f t="shared" si="205"/>
        <v>0</v>
      </c>
      <c r="AB208" s="355">
        <f t="shared" si="205"/>
        <v>0</v>
      </c>
      <c r="AC208" s="355">
        <f t="shared" si="205"/>
        <v>0</v>
      </c>
      <c r="AD208" s="355">
        <f t="shared" si="205"/>
        <v>0</v>
      </c>
      <c r="AE208" s="355">
        <f t="shared" si="205"/>
        <v>0</v>
      </c>
      <c r="AF208" s="355">
        <f t="shared" si="205"/>
        <v>0</v>
      </c>
      <c r="AG208" s="355">
        <f t="shared" si="205"/>
        <v>0</v>
      </c>
      <c r="AH208" s="355">
        <f t="shared" si="205"/>
        <v>0</v>
      </c>
      <c r="AI208" s="355">
        <f t="shared" si="205"/>
        <v>0</v>
      </c>
      <c r="AK208" s="154"/>
      <c r="AL208" s="154"/>
      <c r="AM208" s="154"/>
      <c r="AN208" s="154"/>
      <c r="AO208" s="74"/>
      <c r="AP208" s="196" t="s">
        <v>292</v>
      </c>
      <c r="AQ208" s="367"/>
      <c r="AR208" s="367"/>
      <c r="AS208" s="559"/>
      <c r="AT208" s="559"/>
      <c r="AU208" s="559"/>
      <c r="AV208" s="559"/>
      <c r="AW208" s="367"/>
      <c r="AX208" s="367"/>
      <c r="AY208" s="367"/>
      <c r="BA208" s="367" t="s">
        <v>293</v>
      </c>
      <c r="BB208" s="367"/>
      <c r="BC208" s="367"/>
      <c r="BD208" s="367"/>
      <c r="BE208" s="305"/>
      <c r="BF208" s="186"/>
      <c r="BH208" s="355">
        <f t="shared" ref="BH208:BT208" si="206">IF($H210="",0,IF($H208=BH$24,1,0))</f>
        <v>0</v>
      </c>
      <c r="BI208" s="355">
        <f t="shared" si="206"/>
        <v>0</v>
      </c>
      <c r="BJ208" s="355">
        <f t="shared" si="206"/>
        <v>0</v>
      </c>
      <c r="BK208" s="355">
        <f t="shared" si="206"/>
        <v>0</v>
      </c>
      <c r="BL208" s="355">
        <f t="shared" si="206"/>
        <v>0</v>
      </c>
      <c r="BM208" s="355">
        <f t="shared" si="206"/>
        <v>0</v>
      </c>
      <c r="BN208" s="355">
        <f t="shared" si="206"/>
        <v>0</v>
      </c>
      <c r="BO208" s="355">
        <f t="shared" si="206"/>
        <v>0</v>
      </c>
      <c r="BP208" s="355">
        <f t="shared" si="206"/>
        <v>0</v>
      </c>
      <c r="BQ208" s="355">
        <f t="shared" si="206"/>
        <v>0</v>
      </c>
      <c r="BR208" s="355">
        <f t="shared" si="206"/>
        <v>0</v>
      </c>
      <c r="BS208" s="355">
        <f t="shared" si="206"/>
        <v>0</v>
      </c>
      <c r="BT208" s="355">
        <f t="shared" si="206"/>
        <v>0</v>
      </c>
    </row>
    <row r="209" spans="4:72" x14ac:dyDescent="0.25">
      <c r="D209" s="74"/>
      <c r="W209" s="712">
        <f t="shared" ref="W209" si="207">T208</f>
        <v>0</v>
      </c>
      <c r="X209" s="712"/>
      <c r="Y209" s="712"/>
      <c r="Z209" s="712"/>
      <c r="AA209" s="712"/>
      <c r="AB209" s="712"/>
      <c r="AC209" s="712"/>
      <c r="AD209" s="712"/>
      <c r="AE209" s="712"/>
      <c r="AF209" s="712"/>
      <c r="AG209" s="712"/>
      <c r="AH209" s="712"/>
      <c r="AI209" s="712"/>
      <c r="AK209" s="154"/>
      <c r="AL209" s="154"/>
      <c r="AM209" s="154"/>
      <c r="AN209" s="154"/>
      <c r="AO209" s="74"/>
      <c r="BH209" s="712">
        <f t="shared" ref="BH209" si="208">BE208</f>
        <v>0</v>
      </c>
      <c r="BI209" s="712"/>
      <c r="BJ209" s="712"/>
      <c r="BK209" s="712"/>
      <c r="BL209" s="712"/>
      <c r="BM209" s="712"/>
      <c r="BN209" s="712"/>
      <c r="BO209" s="712"/>
      <c r="BP209" s="712"/>
      <c r="BQ209" s="712"/>
      <c r="BR209" s="712"/>
      <c r="BS209" s="712"/>
      <c r="BT209" s="712"/>
    </row>
    <row r="210" spans="4:72" ht="134.25" customHeight="1" x14ac:dyDescent="0.25">
      <c r="D210" s="74"/>
      <c r="E210" s="198" t="s">
        <v>298</v>
      </c>
      <c r="F210" s="213"/>
      <c r="G210" s="213"/>
      <c r="H210" s="686"/>
      <c r="I210" s="687"/>
      <c r="J210" s="687"/>
      <c r="K210" s="687"/>
      <c r="L210" s="687"/>
      <c r="M210" s="687"/>
      <c r="N210" s="687"/>
      <c r="O210" s="687"/>
      <c r="P210" s="687"/>
      <c r="Q210" s="687"/>
      <c r="R210" s="687"/>
      <c r="S210" s="687"/>
      <c r="T210" s="687"/>
      <c r="U210" s="688"/>
      <c r="W210" s="355"/>
      <c r="X210" s="355"/>
      <c r="Y210" s="355"/>
      <c r="Z210" s="355"/>
      <c r="AA210" s="355"/>
      <c r="AB210" s="355"/>
      <c r="AC210" s="355"/>
      <c r="AD210" s="355"/>
      <c r="AE210" s="355"/>
      <c r="AF210" s="355"/>
      <c r="AG210" s="355"/>
      <c r="AH210" s="355"/>
      <c r="AI210" s="355"/>
      <c r="AK210" s="154"/>
      <c r="AL210" s="154"/>
      <c r="AM210" s="154"/>
      <c r="AN210" s="154"/>
      <c r="AO210" s="74"/>
      <c r="AP210" s="198" t="s">
        <v>298</v>
      </c>
      <c r="AQ210" s="367"/>
      <c r="AR210" s="367"/>
      <c r="AS210" s="705"/>
      <c r="AT210" s="706"/>
      <c r="AU210" s="706"/>
      <c r="AV210" s="706"/>
      <c r="AW210" s="706"/>
      <c r="AX210" s="706"/>
      <c r="AY210" s="706"/>
      <c r="AZ210" s="706"/>
      <c r="BA210" s="706"/>
      <c r="BB210" s="706"/>
      <c r="BC210" s="706"/>
      <c r="BD210" s="706"/>
      <c r="BE210" s="706"/>
      <c r="BF210" s="707"/>
    </row>
    <row r="211" spans="4:72" x14ac:dyDescent="0.25">
      <c r="D211" s="74"/>
      <c r="E211" s="213"/>
      <c r="F211" s="213"/>
      <c r="G211" s="213"/>
      <c r="H211" s="223" t="s">
        <v>299</v>
      </c>
      <c r="I211" s="213"/>
      <c r="J211" s="213"/>
      <c r="K211" s="213"/>
      <c r="L211" s="213"/>
      <c r="M211" s="689">
        <f>1000-LEN(H210)</f>
        <v>1000</v>
      </c>
      <c r="N211" s="689"/>
      <c r="P211" s="213"/>
      <c r="Q211" s="213"/>
      <c r="R211" s="213"/>
      <c r="S211" s="213"/>
      <c r="T211" s="213"/>
      <c r="U211" s="186"/>
      <c r="W211" s="355"/>
      <c r="X211" s="355"/>
      <c r="Y211" s="355"/>
      <c r="Z211" s="355"/>
      <c r="AA211" s="355"/>
      <c r="AB211" s="355"/>
      <c r="AC211" s="355"/>
      <c r="AD211" s="355"/>
      <c r="AE211" s="355"/>
      <c r="AF211" s="355"/>
      <c r="AG211" s="355"/>
      <c r="AH211" s="355"/>
      <c r="AI211" s="355"/>
      <c r="AK211" s="154"/>
      <c r="AL211" s="154"/>
      <c r="AM211" s="154"/>
      <c r="AN211" s="154"/>
      <c r="AO211" s="74"/>
      <c r="AP211" s="367"/>
      <c r="AQ211" s="367"/>
      <c r="AR211" s="367"/>
      <c r="AS211" s="223" t="s">
        <v>299</v>
      </c>
      <c r="AT211" s="367"/>
      <c r="AU211" s="367"/>
      <c r="AV211" s="367"/>
      <c r="AW211" s="367"/>
      <c r="AX211" s="689">
        <f>1000-LEN(AS210)</f>
        <v>1000</v>
      </c>
      <c r="AY211" s="689"/>
      <c r="BA211" s="367"/>
      <c r="BB211" s="367"/>
      <c r="BC211" s="367"/>
      <c r="BD211" s="367"/>
      <c r="BE211" s="367"/>
      <c r="BF211" s="186"/>
    </row>
    <row r="212" spans="4:72" x14ac:dyDescent="0.25">
      <c r="D212" s="74"/>
      <c r="E212" s="213"/>
      <c r="F212" s="213"/>
      <c r="G212" s="213"/>
      <c r="H212" s="213"/>
      <c r="I212" s="213"/>
      <c r="J212" s="213"/>
      <c r="K212" s="213"/>
      <c r="L212" s="213"/>
      <c r="M212" s="213"/>
      <c r="N212" s="213"/>
      <c r="P212" s="213"/>
      <c r="Q212" s="213"/>
      <c r="R212" s="213"/>
      <c r="S212" s="213"/>
      <c r="T212" s="213"/>
      <c r="U212" s="186"/>
      <c r="W212" s="355"/>
      <c r="X212" s="355"/>
      <c r="Y212" s="355"/>
      <c r="Z212" s="355"/>
      <c r="AA212" s="355"/>
      <c r="AB212" s="355"/>
      <c r="AC212" s="355"/>
      <c r="AD212" s="355"/>
      <c r="AE212" s="355"/>
      <c r="AF212" s="355"/>
      <c r="AG212" s="355"/>
      <c r="AH212" s="355"/>
      <c r="AI212" s="355"/>
      <c r="AK212" s="154"/>
      <c r="AL212" s="154"/>
      <c r="AM212" s="154"/>
      <c r="AN212" s="154"/>
      <c r="AO212" s="74"/>
      <c r="AP212" s="367"/>
      <c r="AQ212" s="367"/>
      <c r="AR212" s="367"/>
      <c r="AS212" s="367"/>
      <c r="AT212" s="367"/>
      <c r="AU212" s="367"/>
      <c r="AV212" s="367"/>
      <c r="AW212" s="367"/>
      <c r="AX212" s="367"/>
      <c r="AY212" s="367"/>
      <c r="BA212" s="367"/>
      <c r="BB212" s="367"/>
      <c r="BC212" s="367"/>
      <c r="BD212" s="367"/>
      <c r="BE212" s="367"/>
      <c r="BF212" s="186"/>
    </row>
    <row r="213" spans="4:72" ht="15.75" customHeight="1" x14ac:dyDescent="0.25">
      <c r="D213" s="74"/>
      <c r="E213" s="196" t="s">
        <v>292</v>
      </c>
      <c r="F213" s="213"/>
      <c r="G213" s="213"/>
      <c r="H213" s="690"/>
      <c r="I213" s="690"/>
      <c r="J213" s="690"/>
      <c r="K213" s="690"/>
      <c r="L213" s="213"/>
      <c r="M213" s="213"/>
      <c r="N213" s="213"/>
      <c r="P213" s="213" t="s">
        <v>293</v>
      </c>
      <c r="Q213" s="213"/>
      <c r="R213" s="213"/>
      <c r="S213" s="213"/>
      <c r="T213" s="227"/>
      <c r="U213" s="186"/>
      <c r="W213" s="355">
        <f t="shared" ref="W213:AI213" si="209">IF($H215="",0,IF($H213=W$24,1,0))</f>
        <v>0</v>
      </c>
      <c r="X213" s="355">
        <f t="shared" si="209"/>
        <v>0</v>
      </c>
      <c r="Y213" s="355">
        <f t="shared" si="209"/>
        <v>0</v>
      </c>
      <c r="Z213" s="355">
        <f t="shared" si="209"/>
        <v>0</v>
      </c>
      <c r="AA213" s="355">
        <f t="shared" si="209"/>
        <v>0</v>
      </c>
      <c r="AB213" s="355">
        <f t="shared" si="209"/>
        <v>0</v>
      </c>
      <c r="AC213" s="355">
        <f t="shared" si="209"/>
        <v>0</v>
      </c>
      <c r="AD213" s="355">
        <f t="shared" si="209"/>
        <v>0</v>
      </c>
      <c r="AE213" s="355">
        <f t="shared" si="209"/>
        <v>0</v>
      </c>
      <c r="AF213" s="355">
        <f t="shared" si="209"/>
        <v>0</v>
      </c>
      <c r="AG213" s="355">
        <f t="shared" si="209"/>
        <v>0</v>
      </c>
      <c r="AH213" s="355">
        <f t="shared" si="209"/>
        <v>0</v>
      </c>
      <c r="AI213" s="355">
        <f t="shared" si="209"/>
        <v>0</v>
      </c>
      <c r="AK213" s="154"/>
      <c r="AL213" s="154"/>
      <c r="AM213" s="154"/>
      <c r="AN213" s="154"/>
      <c r="AO213" s="74"/>
      <c r="AP213" s="196" t="s">
        <v>292</v>
      </c>
      <c r="AQ213" s="367"/>
      <c r="AR213" s="367"/>
      <c r="AS213" s="559"/>
      <c r="AT213" s="559"/>
      <c r="AU213" s="559"/>
      <c r="AV213" s="559"/>
      <c r="AW213" s="367"/>
      <c r="AX213" s="367"/>
      <c r="AY213" s="367"/>
      <c r="BA213" s="367" t="s">
        <v>293</v>
      </c>
      <c r="BB213" s="367"/>
      <c r="BC213" s="367"/>
      <c r="BD213" s="367"/>
      <c r="BE213" s="305"/>
      <c r="BF213" s="186"/>
      <c r="BH213" s="355">
        <f t="shared" ref="BH213:BT213" si="210">IF($H215="",0,IF($H213=BH$24,1,0))</f>
        <v>0</v>
      </c>
      <c r="BI213" s="355">
        <f t="shared" si="210"/>
        <v>0</v>
      </c>
      <c r="BJ213" s="355">
        <f t="shared" si="210"/>
        <v>0</v>
      </c>
      <c r="BK213" s="355">
        <f t="shared" si="210"/>
        <v>0</v>
      </c>
      <c r="BL213" s="355">
        <f t="shared" si="210"/>
        <v>0</v>
      </c>
      <c r="BM213" s="355">
        <f t="shared" si="210"/>
        <v>0</v>
      </c>
      <c r="BN213" s="355">
        <f t="shared" si="210"/>
        <v>0</v>
      </c>
      <c r="BO213" s="355">
        <f t="shared" si="210"/>
        <v>0</v>
      </c>
      <c r="BP213" s="355">
        <f t="shared" si="210"/>
        <v>0</v>
      </c>
      <c r="BQ213" s="355">
        <f t="shared" si="210"/>
        <v>0</v>
      </c>
      <c r="BR213" s="355">
        <f t="shared" si="210"/>
        <v>0</v>
      </c>
      <c r="BS213" s="355">
        <f t="shared" si="210"/>
        <v>0</v>
      </c>
      <c r="BT213" s="355">
        <f t="shared" si="210"/>
        <v>0</v>
      </c>
    </row>
    <row r="214" spans="4:72" x14ac:dyDescent="0.25">
      <c r="D214" s="74"/>
      <c r="W214" s="712">
        <f t="shared" ref="W214" si="211">T213</f>
        <v>0</v>
      </c>
      <c r="X214" s="712"/>
      <c r="Y214" s="712"/>
      <c r="Z214" s="712"/>
      <c r="AA214" s="712"/>
      <c r="AB214" s="712"/>
      <c r="AC214" s="712"/>
      <c r="AD214" s="712"/>
      <c r="AE214" s="712"/>
      <c r="AF214" s="712"/>
      <c r="AG214" s="712"/>
      <c r="AH214" s="712"/>
      <c r="AI214" s="712"/>
      <c r="AK214" s="154"/>
      <c r="AL214" s="154"/>
      <c r="AM214" s="154"/>
      <c r="AN214" s="154"/>
      <c r="AO214" s="74"/>
      <c r="BH214" s="712">
        <f t="shared" ref="BH214" si="212">BE213</f>
        <v>0</v>
      </c>
      <c r="BI214" s="712"/>
      <c r="BJ214" s="712"/>
      <c r="BK214" s="712"/>
      <c r="BL214" s="712"/>
      <c r="BM214" s="712"/>
      <c r="BN214" s="712"/>
      <c r="BO214" s="712"/>
      <c r="BP214" s="712"/>
      <c r="BQ214" s="712"/>
      <c r="BR214" s="712"/>
      <c r="BS214" s="712"/>
      <c r="BT214" s="712"/>
    </row>
    <row r="215" spans="4:72" ht="134.25" customHeight="1" x14ac:dyDescent="0.25">
      <c r="D215" s="74"/>
      <c r="E215" s="198" t="s">
        <v>298</v>
      </c>
      <c r="F215" s="213"/>
      <c r="G215" s="213"/>
      <c r="H215" s="686"/>
      <c r="I215" s="687"/>
      <c r="J215" s="687"/>
      <c r="K215" s="687"/>
      <c r="L215" s="687"/>
      <c r="M215" s="687"/>
      <c r="N215" s="687"/>
      <c r="O215" s="687"/>
      <c r="P215" s="687"/>
      <c r="Q215" s="687"/>
      <c r="R215" s="687"/>
      <c r="S215" s="687"/>
      <c r="T215" s="687"/>
      <c r="U215" s="688"/>
      <c r="W215" s="355"/>
      <c r="X215" s="355"/>
      <c r="Y215" s="355"/>
      <c r="Z215" s="355"/>
      <c r="AA215" s="355"/>
      <c r="AB215" s="355"/>
      <c r="AC215" s="355"/>
      <c r="AD215" s="355"/>
      <c r="AE215" s="355"/>
      <c r="AF215" s="355"/>
      <c r="AG215" s="355"/>
      <c r="AH215" s="355"/>
      <c r="AI215" s="355"/>
      <c r="AK215" s="154"/>
      <c r="AL215" s="154"/>
      <c r="AM215" s="154"/>
      <c r="AN215" s="154"/>
      <c r="AO215" s="74"/>
      <c r="AP215" s="198" t="s">
        <v>298</v>
      </c>
      <c r="AQ215" s="367"/>
      <c r="AR215" s="367"/>
      <c r="AS215" s="705"/>
      <c r="AT215" s="706"/>
      <c r="AU215" s="706"/>
      <c r="AV215" s="706"/>
      <c r="AW215" s="706"/>
      <c r="AX215" s="706"/>
      <c r="AY215" s="706"/>
      <c r="AZ215" s="706"/>
      <c r="BA215" s="706"/>
      <c r="BB215" s="706"/>
      <c r="BC215" s="706"/>
      <c r="BD215" s="706"/>
      <c r="BE215" s="706"/>
      <c r="BF215" s="707"/>
    </row>
    <row r="216" spans="4:72" x14ac:dyDescent="0.25">
      <c r="D216" s="74"/>
      <c r="E216" s="213"/>
      <c r="F216" s="213"/>
      <c r="G216" s="213"/>
      <c r="H216" s="223" t="s">
        <v>299</v>
      </c>
      <c r="I216" s="213"/>
      <c r="J216" s="213"/>
      <c r="K216" s="213"/>
      <c r="L216" s="213"/>
      <c r="M216" s="689">
        <f>1000-LEN(H215)</f>
        <v>1000</v>
      </c>
      <c r="N216" s="689"/>
      <c r="P216" s="213"/>
      <c r="Q216" s="213"/>
      <c r="R216" s="213"/>
      <c r="S216" s="213"/>
      <c r="T216" s="213"/>
      <c r="U216" s="186"/>
      <c r="W216" s="355"/>
      <c r="X216" s="355"/>
      <c r="Y216" s="355"/>
      <c r="Z216" s="355"/>
      <c r="AA216" s="355"/>
      <c r="AB216" s="355"/>
      <c r="AC216" s="355"/>
      <c r="AD216" s="355"/>
      <c r="AE216" s="355"/>
      <c r="AF216" s="355"/>
      <c r="AG216" s="355"/>
      <c r="AH216" s="355"/>
      <c r="AI216" s="355"/>
      <c r="AK216" s="154"/>
      <c r="AL216" s="154"/>
      <c r="AM216" s="154"/>
      <c r="AN216" s="154"/>
      <c r="AO216" s="74"/>
      <c r="AP216" s="367"/>
      <c r="AQ216" s="367"/>
      <c r="AR216" s="367"/>
      <c r="AS216" s="223" t="s">
        <v>299</v>
      </c>
      <c r="AT216" s="367"/>
      <c r="AU216" s="367"/>
      <c r="AV216" s="367"/>
      <c r="AW216" s="367"/>
      <c r="AX216" s="689">
        <f>1000-LEN(AS215)</f>
        <v>1000</v>
      </c>
      <c r="AY216" s="689"/>
      <c r="BA216" s="367"/>
      <c r="BB216" s="367"/>
      <c r="BC216" s="367"/>
      <c r="BD216" s="367"/>
      <c r="BE216" s="367"/>
      <c r="BF216" s="186"/>
    </row>
    <row r="217" spans="4:72" x14ac:dyDescent="0.25">
      <c r="D217" s="74"/>
      <c r="E217" s="213"/>
      <c r="F217" s="213"/>
      <c r="G217" s="213"/>
      <c r="H217" s="213"/>
      <c r="I217" s="213"/>
      <c r="J217" s="213"/>
      <c r="K217" s="213"/>
      <c r="L217" s="213"/>
      <c r="M217" s="213"/>
      <c r="N217" s="213"/>
      <c r="P217" s="213"/>
      <c r="Q217" s="213"/>
      <c r="R217" s="213"/>
      <c r="S217" s="213"/>
      <c r="T217" s="213"/>
      <c r="U217" s="186"/>
      <c r="W217" s="355"/>
      <c r="X217" s="355"/>
      <c r="Y217" s="355"/>
      <c r="Z217" s="355"/>
      <c r="AA217" s="355"/>
      <c r="AB217" s="355"/>
      <c r="AC217" s="355"/>
      <c r="AD217" s="355"/>
      <c r="AE217" s="355"/>
      <c r="AF217" s="355"/>
      <c r="AG217" s="355"/>
      <c r="AH217" s="355"/>
      <c r="AI217" s="355"/>
      <c r="AK217" s="154"/>
      <c r="AL217" s="154"/>
      <c r="AM217" s="154"/>
      <c r="AN217" s="154"/>
      <c r="AO217" s="74"/>
      <c r="AP217" s="367"/>
      <c r="AQ217" s="367"/>
      <c r="AR217" s="367"/>
      <c r="AS217" s="367"/>
      <c r="AT217" s="367"/>
      <c r="AU217" s="367"/>
      <c r="AV217" s="367"/>
      <c r="AW217" s="367"/>
      <c r="AX217" s="367"/>
      <c r="AY217" s="367"/>
      <c r="BA217" s="367"/>
      <c r="BB217" s="367"/>
      <c r="BC217" s="367"/>
      <c r="BD217" s="367"/>
      <c r="BE217" s="367"/>
      <c r="BF217" s="186"/>
    </row>
    <row r="218" spans="4:72" ht="15.75" customHeight="1" x14ac:dyDescent="0.25">
      <c r="D218" s="74"/>
      <c r="E218" s="196" t="s">
        <v>292</v>
      </c>
      <c r="F218" s="213"/>
      <c r="G218" s="213"/>
      <c r="H218" s="690"/>
      <c r="I218" s="690"/>
      <c r="J218" s="690"/>
      <c r="K218" s="690"/>
      <c r="L218" s="213"/>
      <c r="M218" s="213"/>
      <c r="N218" s="213"/>
      <c r="P218" s="213" t="s">
        <v>293</v>
      </c>
      <c r="Q218" s="213"/>
      <c r="R218" s="213"/>
      <c r="S218" s="213"/>
      <c r="T218" s="227"/>
      <c r="U218" s="186"/>
      <c r="W218" s="355">
        <f t="shared" ref="W218:AI218" si="213">IF($H220="",0,IF($H218=W$24,1,0))</f>
        <v>0</v>
      </c>
      <c r="X218" s="355">
        <f t="shared" si="213"/>
        <v>0</v>
      </c>
      <c r="Y218" s="355">
        <f t="shared" si="213"/>
        <v>0</v>
      </c>
      <c r="Z218" s="355">
        <f t="shared" si="213"/>
        <v>0</v>
      </c>
      <c r="AA218" s="355">
        <f t="shared" si="213"/>
        <v>0</v>
      </c>
      <c r="AB218" s="355">
        <f t="shared" si="213"/>
        <v>0</v>
      </c>
      <c r="AC218" s="355">
        <f t="shared" si="213"/>
        <v>0</v>
      </c>
      <c r="AD218" s="355">
        <f t="shared" si="213"/>
        <v>0</v>
      </c>
      <c r="AE218" s="355">
        <f t="shared" si="213"/>
        <v>0</v>
      </c>
      <c r="AF218" s="355">
        <f t="shared" si="213"/>
        <v>0</v>
      </c>
      <c r="AG218" s="355">
        <f t="shared" si="213"/>
        <v>0</v>
      </c>
      <c r="AH218" s="355">
        <f t="shared" si="213"/>
        <v>0</v>
      </c>
      <c r="AI218" s="355">
        <f t="shared" si="213"/>
        <v>0</v>
      </c>
      <c r="AK218" s="154"/>
      <c r="AL218" s="154"/>
      <c r="AM218" s="154"/>
      <c r="AN218" s="154"/>
      <c r="AO218" s="74"/>
      <c r="AP218" s="196" t="s">
        <v>292</v>
      </c>
      <c r="AQ218" s="367"/>
      <c r="AR218" s="367"/>
      <c r="AS218" s="559"/>
      <c r="AT218" s="559"/>
      <c r="AU218" s="559"/>
      <c r="AV218" s="559"/>
      <c r="AW218" s="367"/>
      <c r="AX218" s="367"/>
      <c r="AY218" s="367"/>
      <c r="BA218" s="367" t="s">
        <v>293</v>
      </c>
      <c r="BB218" s="367"/>
      <c r="BC218" s="367"/>
      <c r="BD218" s="367"/>
      <c r="BE218" s="305"/>
      <c r="BF218" s="186"/>
      <c r="BH218" s="355">
        <f t="shared" ref="BH218:BT218" si="214">IF($H220="",0,IF($H218=BH$24,1,0))</f>
        <v>0</v>
      </c>
      <c r="BI218" s="355">
        <f t="shared" si="214"/>
        <v>0</v>
      </c>
      <c r="BJ218" s="355">
        <f t="shared" si="214"/>
        <v>0</v>
      </c>
      <c r="BK218" s="355">
        <f t="shared" si="214"/>
        <v>0</v>
      </c>
      <c r="BL218" s="355">
        <f t="shared" si="214"/>
        <v>0</v>
      </c>
      <c r="BM218" s="355">
        <f t="shared" si="214"/>
        <v>0</v>
      </c>
      <c r="BN218" s="355">
        <f t="shared" si="214"/>
        <v>0</v>
      </c>
      <c r="BO218" s="355">
        <f t="shared" si="214"/>
        <v>0</v>
      </c>
      <c r="BP218" s="355">
        <f t="shared" si="214"/>
        <v>0</v>
      </c>
      <c r="BQ218" s="355">
        <f t="shared" si="214"/>
        <v>0</v>
      </c>
      <c r="BR218" s="355">
        <f t="shared" si="214"/>
        <v>0</v>
      </c>
      <c r="BS218" s="355">
        <f t="shared" si="214"/>
        <v>0</v>
      </c>
      <c r="BT218" s="355">
        <f t="shared" si="214"/>
        <v>0</v>
      </c>
    </row>
    <row r="219" spans="4:72" x14ac:dyDescent="0.25">
      <c r="D219" s="74"/>
      <c r="W219" s="712">
        <f t="shared" ref="W219" si="215">T218</f>
        <v>0</v>
      </c>
      <c r="X219" s="712"/>
      <c r="Y219" s="712"/>
      <c r="Z219" s="712"/>
      <c r="AA219" s="712"/>
      <c r="AB219" s="712"/>
      <c r="AC219" s="712"/>
      <c r="AD219" s="712"/>
      <c r="AE219" s="712"/>
      <c r="AF219" s="712"/>
      <c r="AG219" s="712"/>
      <c r="AH219" s="712"/>
      <c r="AI219" s="712"/>
      <c r="AK219" s="154"/>
      <c r="AL219" s="154"/>
      <c r="AM219" s="154"/>
      <c r="AN219" s="154"/>
      <c r="AO219" s="74"/>
      <c r="BH219" s="712">
        <f t="shared" ref="BH219" si="216">BE218</f>
        <v>0</v>
      </c>
      <c r="BI219" s="712"/>
      <c r="BJ219" s="712"/>
      <c r="BK219" s="712"/>
      <c r="BL219" s="712"/>
      <c r="BM219" s="712"/>
      <c r="BN219" s="712"/>
      <c r="BO219" s="712"/>
      <c r="BP219" s="712"/>
      <c r="BQ219" s="712"/>
      <c r="BR219" s="712"/>
      <c r="BS219" s="712"/>
      <c r="BT219" s="712"/>
    </row>
    <row r="220" spans="4:72" ht="134.25" customHeight="1" x14ac:dyDescent="0.25">
      <c r="D220" s="74"/>
      <c r="E220" s="198" t="s">
        <v>298</v>
      </c>
      <c r="F220" s="213"/>
      <c r="G220" s="213"/>
      <c r="H220" s="686"/>
      <c r="I220" s="687"/>
      <c r="J220" s="687"/>
      <c r="K220" s="687"/>
      <c r="L220" s="687"/>
      <c r="M220" s="687"/>
      <c r="N220" s="687"/>
      <c r="O220" s="687"/>
      <c r="P220" s="687"/>
      <c r="Q220" s="687"/>
      <c r="R220" s="687"/>
      <c r="S220" s="687"/>
      <c r="T220" s="687"/>
      <c r="U220" s="688"/>
      <c r="W220" s="355"/>
      <c r="X220" s="355"/>
      <c r="Y220" s="355"/>
      <c r="Z220" s="355"/>
      <c r="AA220" s="355"/>
      <c r="AB220" s="355"/>
      <c r="AC220" s="355"/>
      <c r="AD220" s="355"/>
      <c r="AE220" s="355"/>
      <c r="AF220" s="355"/>
      <c r="AG220" s="355"/>
      <c r="AH220" s="355"/>
      <c r="AI220" s="355"/>
      <c r="AK220" s="154"/>
      <c r="AL220" s="154"/>
      <c r="AM220" s="154"/>
      <c r="AN220" s="154"/>
      <c r="AO220" s="74"/>
      <c r="AP220" s="198" t="s">
        <v>298</v>
      </c>
      <c r="AQ220" s="367"/>
      <c r="AR220" s="367"/>
      <c r="AS220" s="705"/>
      <c r="AT220" s="706"/>
      <c r="AU220" s="706"/>
      <c r="AV220" s="706"/>
      <c r="AW220" s="706"/>
      <c r="AX220" s="706"/>
      <c r="AY220" s="706"/>
      <c r="AZ220" s="706"/>
      <c r="BA220" s="706"/>
      <c r="BB220" s="706"/>
      <c r="BC220" s="706"/>
      <c r="BD220" s="706"/>
      <c r="BE220" s="706"/>
      <c r="BF220" s="707"/>
    </row>
    <row r="221" spans="4:72" x14ac:dyDescent="0.25">
      <c r="D221" s="74"/>
      <c r="E221" s="213"/>
      <c r="F221" s="213"/>
      <c r="G221" s="213"/>
      <c r="H221" s="223" t="s">
        <v>299</v>
      </c>
      <c r="I221" s="213"/>
      <c r="J221" s="213"/>
      <c r="K221" s="213"/>
      <c r="L221" s="213"/>
      <c r="M221" s="689">
        <f>1000-LEN(H220)</f>
        <v>1000</v>
      </c>
      <c r="N221" s="689"/>
      <c r="P221" s="213"/>
      <c r="Q221" s="213"/>
      <c r="R221" s="213"/>
      <c r="S221" s="213"/>
      <c r="T221" s="213"/>
      <c r="U221" s="186"/>
      <c r="W221" s="355"/>
      <c r="X221" s="355"/>
      <c r="Y221" s="355"/>
      <c r="Z221" s="355"/>
      <c r="AA221" s="355"/>
      <c r="AB221" s="355"/>
      <c r="AC221" s="355"/>
      <c r="AD221" s="355"/>
      <c r="AE221" s="355"/>
      <c r="AF221" s="355"/>
      <c r="AG221" s="355"/>
      <c r="AH221" s="355"/>
      <c r="AI221" s="355"/>
      <c r="AK221" s="154"/>
      <c r="AL221" s="154"/>
      <c r="AM221" s="154"/>
      <c r="AN221" s="154"/>
      <c r="AO221" s="74"/>
      <c r="AP221" s="367"/>
      <c r="AQ221" s="367"/>
      <c r="AR221" s="367"/>
      <c r="AS221" s="223" t="s">
        <v>299</v>
      </c>
      <c r="AT221" s="367"/>
      <c r="AU221" s="367"/>
      <c r="AV221" s="367"/>
      <c r="AW221" s="367"/>
      <c r="AX221" s="689">
        <f>1000-LEN(AS220)</f>
        <v>1000</v>
      </c>
      <c r="AY221" s="689"/>
      <c r="BA221" s="367"/>
      <c r="BB221" s="367"/>
      <c r="BC221" s="367"/>
      <c r="BD221" s="367"/>
      <c r="BE221" s="367"/>
      <c r="BF221" s="186"/>
    </row>
    <row r="222" spans="4:72" x14ac:dyDescent="0.25">
      <c r="D222" s="74"/>
      <c r="E222" s="213"/>
      <c r="F222" s="213"/>
      <c r="G222" s="213"/>
      <c r="H222" s="213"/>
      <c r="I222" s="213"/>
      <c r="J222" s="213"/>
      <c r="K222" s="213"/>
      <c r="L222" s="213"/>
      <c r="M222" s="213"/>
      <c r="N222" s="213"/>
      <c r="P222" s="213"/>
      <c r="Q222" s="213"/>
      <c r="R222" s="213"/>
      <c r="S222" s="213"/>
      <c r="T222" s="213"/>
      <c r="U222" s="186"/>
      <c r="W222" s="355"/>
      <c r="X222" s="355"/>
      <c r="Y222" s="355"/>
      <c r="Z222" s="355"/>
      <c r="AA222" s="355"/>
      <c r="AB222" s="355"/>
      <c r="AC222" s="355"/>
      <c r="AD222" s="355"/>
      <c r="AE222" s="355"/>
      <c r="AF222" s="355"/>
      <c r="AG222" s="355"/>
      <c r="AH222" s="355"/>
      <c r="AI222" s="355"/>
      <c r="AK222" s="154"/>
      <c r="AL222" s="154"/>
      <c r="AM222" s="154"/>
      <c r="AN222" s="154"/>
      <c r="AO222" s="74"/>
      <c r="AP222" s="367"/>
      <c r="AQ222" s="367"/>
      <c r="AR222" s="367"/>
      <c r="AS222" s="367"/>
      <c r="AT222" s="367"/>
      <c r="AU222" s="367"/>
      <c r="AV222" s="367"/>
      <c r="AW222" s="367"/>
      <c r="AX222" s="367"/>
      <c r="AY222" s="367"/>
      <c r="BA222" s="367"/>
      <c r="BB222" s="367"/>
      <c r="BC222" s="367"/>
      <c r="BD222" s="367"/>
      <c r="BE222" s="367"/>
      <c r="BF222" s="186"/>
    </row>
    <row r="223" spans="4:72" ht="15.75" customHeight="1" x14ac:dyDescent="0.25">
      <c r="D223" s="74"/>
      <c r="E223" s="196" t="s">
        <v>292</v>
      </c>
      <c r="F223" s="213"/>
      <c r="G223" s="213"/>
      <c r="H223" s="690"/>
      <c r="I223" s="690"/>
      <c r="J223" s="690"/>
      <c r="K223" s="690"/>
      <c r="L223" s="213"/>
      <c r="M223" s="213"/>
      <c r="N223" s="213"/>
      <c r="P223" s="213" t="s">
        <v>293</v>
      </c>
      <c r="Q223" s="213"/>
      <c r="R223" s="213"/>
      <c r="S223" s="213"/>
      <c r="T223" s="227"/>
      <c r="U223" s="186"/>
      <c r="W223" s="355">
        <f t="shared" ref="W223:AI223" si="217">IF($H225="",0,IF($H223=W$24,1,0))</f>
        <v>0</v>
      </c>
      <c r="X223" s="355">
        <f t="shared" si="217"/>
        <v>0</v>
      </c>
      <c r="Y223" s="355">
        <f t="shared" si="217"/>
        <v>0</v>
      </c>
      <c r="Z223" s="355">
        <f t="shared" si="217"/>
        <v>0</v>
      </c>
      <c r="AA223" s="355">
        <f t="shared" si="217"/>
        <v>0</v>
      </c>
      <c r="AB223" s="355">
        <f t="shared" si="217"/>
        <v>0</v>
      </c>
      <c r="AC223" s="355">
        <f t="shared" si="217"/>
        <v>0</v>
      </c>
      <c r="AD223" s="355">
        <f t="shared" si="217"/>
        <v>0</v>
      </c>
      <c r="AE223" s="355">
        <f t="shared" si="217"/>
        <v>0</v>
      </c>
      <c r="AF223" s="355">
        <f t="shared" si="217"/>
        <v>0</v>
      </c>
      <c r="AG223" s="355">
        <f t="shared" si="217"/>
        <v>0</v>
      </c>
      <c r="AH223" s="355">
        <f t="shared" si="217"/>
        <v>0</v>
      </c>
      <c r="AI223" s="355">
        <f t="shared" si="217"/>
        <v>0</v>
      </c>
      <c r="AK223" s="154"/>
      <c r="AL223" s="154"/>
      <c r="AM223" s="154"/>
      <c r="AN223" s="154"/>
      <c r="AO223" s="74"/>
      <c r="AP223" s="196" t="s">
        <v>292</v>
      </c>
      <c r="AQ223" s="367"/>
      <c r="AR223" s="367"/>
      <c r="AS223" s="559"/>
      <c r="AT223" s="559"/>
      <c r="AU223" s="559"/>
      <c r="AV223" s="559"/>
      <c r="AW223" s="367"/>
      <c r="AX223" s="367"/>
      <c r="AY223" s="367"/>
      <c r="BA223" s="367" t="s">
        <v>293</v>
      </c>
      <c r="BB223" s="367"/>
      <c r="BC223" s="367"/>
      <c r="BD223" s="367"/>
      <c r="BE223" s="305"/>
      <c r="BF223" s="186"/>
      <c r="BH223" s="355">
        <f t="shared" ref="BH223:BT223" si="218">IF($H225="",0,IF($H223=BH$24,1,0))</f>
        <v>0</v>
      </c>
      <c r="BI223" s="355">
        <f t="shared" si="218"/>
        <v>0</v>
      </c>
      <c r="BJ223" s="355">
        <f t="shared" si="218"/>
        <v>0</v>
      </c>
      <c r="BK223" s="355">
        <f t="shared" si="218"/>
        <v>0</v>
      </c>
      <c r="BL223" s="355">
        <f t="shared" si="218"/>
        <v>0</v>
      </c>
      <c r="BM223" s="355">
        <f t="shared" si="218"/>
        <v>0</v>
      </c>
      <c r="BN223" s="355">
        <f t="shared" si="218"/>
        <v>0</v>
      </c>
      <c r="BO223" s="355">
        <f t="shared" si="218"/>
        <v>0</v>
      </c>
      <c r="BP223" s="355">
        <f t="shared" si="218"/>
        <v>0</v>
      </c>
      <c r="BQ223" s="355">
        <f t="shared" si="218"/>
        <v>0</v>
      </c>
      <c r="BR223" s="355">
        <f t="shared" si="218"/>
        <v>0</v>
      </c>
      <c r="BS223" s="355">
        <f t="shared" si="218"/>
        <v>0</v>
      </c>
      <c r="BT223" s="355">
        <f t="shared" si="218"/>
        <v>0</v>
      </c>
    </row>
    <row r="224" spans="4:72" x14ac:dyDescent="0.25">
      <c r="D224" s="74"/>
      <c r="W224" s="712">
        <f t="shared" ref="W224" si="219">T223</f>
        <v>0</v>
      </c>
      <c r="X224" s="712"/>
      <c r="Y224" s="712"/>
      <c r="Z224" s="712"/>
      <c r="AA224" s="712"/>
      <c r="AB224" s="712"/>
      <c r="AC224" s="712"/>
      <c r="AD224" s="712"/>
      <c r="AE224" s="712"/>
      <c r="AF224" s="712"/>
      <c r="AG224" s="712"/>
      <c r="AH224" s="712"/>
      <c r="AI224" s="712"/>
      <c r="AK224" s="154"/>
      <c r="AL224" s="154"/>
      <c r="AM224" s="154"/>
      <c r="AN224" s="154"/>
      <c r="AO224" s="74"/>
      <c r="BH224" s="712">
        <f t="shared" ref="BH224" si="220">BE223</f>
        <v>0</v>
      </c>
      <c r="BI224" s="712"/>
      <c r="BJ224" s="712"/>
      <c r="BK224" s="712"/>
      <c r="BL224" s="712"/>
      <c r="BM224" s="712"/>
      <c r="BN224" s="712"/>
      <c r="BO224" s="712"/>
      <c r="BP224" s="712"/>
      <c r="BQ224" s="712"/>
      <c r="BR224" s="712"/>
      <c r="BS224" s="712"/>
      <c r="BT224" s="712"/>
    </row>
    <row r="225" spans="4:72" ht="134.25" customHeight="1" x14ac:dyDescent="0.25">
      <c r="D225" s="74"/>
      <c r="E225" s="198" t="s">
        <v>298</v>
      </c>
      <c r="F225" s="213"/>
      <c r="G225" s="213"/>
      <c r="H225" s="686"/>
      <c r="I225" s="687"/>
      <c r="J225" s="687"/>
      <c r="K225" s="687"/>
      <c r="L225" s="687"/>
      <c r="M225" s="687"/>
      <c r="N225" s="687"/>
      <c r="O225" s="687"/>
      <c r="P225" s="687"/>
      <c r="Q225" s="687"/>
      <c r="R225" s="687"/>
      <c r="S225" s="687"/>
      <c r="T225" s="687"/>
      <c r="U225" s="688"/>
      <c r="W225" s="355"/>
      <c r="X225" s="355"/>
      <c r="Y225" s="355"/>
      <c r="Z225" s="355"/>
      <c r="AA225" s="355"/>
      <c r="AB225" s="355"/>
      <c r="AC225" s="355"/>
      <c r="AD225" s="355"/>
      <c r="AE225" s="355"/>
      <c r="AF225" s="355"/>
      <c r="AG225" s="355"/>
      <c r="AH225" s="355"/>
      <c r="AI225" s="355"/>
      <c r="AK225" s="154"/>
      <c r="AL225" s="154"/>
      <c r="AM225" s="154"/>
      <c r="AN225" s="154"/>
      <c r="AO225" s="74"/>
      <c r="AP225" s="198" t="s">
        <v>298</v>
      </c>
      <c r="AQ225" s="367"/>
      <c r="AR225" s="367"/>
      <c r="AS225" s="705"/>
      <c r="AT225" s="706"/>
      <c r="AU225" s="706"/>
      <c r="AV225" s="706"/>
      <c r="AW225" s="706"/>
      <c r="AX225" s="706"/>
      <c r="AY225" s="706"/>
      <c r="AZ225" s="706"/>
      <c r="BA225" s="706"/>
      <c r="BB225" s="706"/>
      <c r="BC225" s="706"/>
      <c r="BD225" s="706"/>
      <c r="BE225" s="706"/>
      <c r="BF225" s="707"/>
    </row>
    <row r="226" spans="4:72" x14ac:dyDescent="0.25">
      <c r="D226" s="74"/>
      <c r="E226" s="213"/>
      <c r="F226" s="213"/>
      <c r="G226" s="213"/>
      <c r="H226" s="223" t="s">
        <v>299</v>
      </c>
      <c r="I226" s="213"/>
      <c r="J226" s="213"/>
      <c r="K226" s="213"/>
      <c r="L226" s="213"/>
      <c r="M226" s="689">
        <f>1000-LEN(H225)</f>
        <v>1000</v>
      </c>
      <c r="N226" s="689"/>
      <c r="P226" s="213"/>
      <c r="Q226" s="213"/>
      <c r="R226" s="213"/>
      <c r="S226" s="213"/>
      <c r="T226" s="213"/>
      <c r="U226" s="186"/>
      <c r="W226" s="355"/>
      <c r="X226" s="355"/>
      <c r="Y226" s="355"/>
      <c r="Z226" s="355"/>
      <c r="AA226" s="355"/>
      <c r="AB226" s="355"/>
      <c r="AC226" s="355"/>
      <c r="AD226" s="355"/>
      <c r="AE226" s="355"/>
      <c r="AF226" s="355"/>
      <c r="AG226" s="355"/>
      <c r="AH226" s="355"/>
      <c r="AI226" s="355"/>
      <c r="AK226" s="154"/>
      <c r="AL226" s="154"/>
      <c r="AM226" s="154"/>
      <c r="AN226" s="154"/>
      <c r="AO226" s="74"/>
      <c r="AP226" s="367"/>
      <c r="AQ226" s="367"/>
      <c r="AR226" s="367"/>
      <c r="AS226" s="223" t="s">
        <v>299</v>
      </c>
      <c r="AT226" s="367"/>
      <c r="AU226" s="367"/>
      <c r="AV226" s="367"/>
      <c r="AW226" s="367"/>
      <c r="AX226" s="689">
        <f>1000-LEN(AS225)</f>
        <v>1000</v>
      </c>
      <c r="AY226" s="689"/>
      <c r="BA226" s="367"/>
      <c r="BB226" s="367"/>
      <c r="BC226" s="367"/>
      <c r="BD226" s="367"/>
      <c r="BE226" s="367"/>
      <c r="BF226" s="186"/>
    </row>
    <row r="227" spans="4:72" x14ac:dyDescent="0.25">
      <c r="D227" s="74"/>
      <c r="E227" s="213"/>
      <c r="F227" s="213"/>
      <c r="G227" s="213"/>
      <c r="H227" s="213"/>
      <c r="I227" s="213"/>
      <c r="J227" s="213"/>
      <c r="K227" s="213"/>
      <c r="L227" s="213"/>
      <c r="M227" s="213"/>
      <c r="N227" s="213"/>
      <c r="P227" s="213"/>
      <c r="Q227" s="213"/>
      <c r="R227" s="213"/>
      <c r="S227" s="213"/>
      <c r="T227" s="213"/>
      <c r="U227" s="186"/>
      <c r="W227" s="355"/>
      <c r="X227" s="355"/>
      <c r="Y227" s="355"/>
      <c r="Z227" s="355"/>
      <c r="AA227" s="355"/>
      <c r="AB227" s="355"/>
      <c r="AC227" s="355"/>
      <c r="AD227" s="355"/>
      <c r="AE227" s="355"/>
      <c r="AF227" s="355"/>
      <c r="AG227" s="355"/>
      <c r="AH227" s="355"/>
      <c r="AI227" s="355"/>
      <c r="AK227" s="154"/>
      <c r="AL227" s="154"/>
      <c r="AM227" s="154"/>
      <c r="AN227" s="154"/>
      <c r="AO227" s="74"/>
      <c r="AP227" s="367"/>
      <c r="AQ227" s="367"/>
      <c r="AR227" s="367"/>
      <c r="AS227" s="367"/>
      <c r="AT227" s="367"/>
      <c r="AU227" s="367"/>
      <c r="AV227" s="367"/>
      <c r="AW227" s="367"/>
      <c r="AX227" s="367"/>
      <c r="AY227" s="367"/>
      <c r="BA227" s="367"/>
      <c r="BB227" s="367"/>
      <c r="BC227" s="367"/>
      <c r="BD227" s="367"/>
      <c r="BE227" s="367"/>
      <c r="BF227" s="186"/>
    </row>
    <row r="228" spans="4:72" ht="15.75" customHeight="1" x14ac:dyDescent="0.25">
      <c r="D228" s="74"/>
      <c r="E228" s="196" t="s">
        <v>292</v>
      </c>
      <c r="F228" s="213"/>
      <c r="G228" s="213"/>
      <c r="H228" s="690"/>
      <c r="I228" s="690"/>
      <c r="J228" s="690"/>
      <c r="K228" s="690"/>
      <c r="L228" s="213"/>
      <c r="M228" s="213"/>
      <c r="N228" s="213"/>
      <c r="P228" s="213" t="s">
        <v>293</v>
      </c>
      <c r="Q228" s="213"/>
      <c r="R228" s="213"/>
      <c r="S228" s="213"/>
      <c r="T228" s="227"/>
      <c r="U228" s="186"/>
      <c r="W228" s="355">
        <f t="shared" ref="W228:AI228" si="221">IF($H230="",0,IF($H228=W$24,1,0))</f>
        <v>0</v>
      </c>
      <c r="X228" s="355">
        <f t="shared" si="221"/>
        <v>0</v>
      </c>
      <c r="Y228" s="355">
        <f t="shared" si="221"/>
        <v>0</v>
      </c>
      <c r="Z228" s="355">
        <f t="shared" si="221"/>
        <v>0</v>
      </c>
      <c r="AA228" s="355">
        <f t="shared" si="221"/>
        <v>0</v>
      </c>
      <c r="AB228" s="355">
        <f t="shared" si="221"/>
        <v>0</v>
      </c>
      <c r="AC228" s="355">
        <f t="shared" si="221"/>
        <v>0</v>
      </c>
      <c r="AD228" s="355">
        <f t="shared" si="221"/>
        <v>0</v>
      </c>
      <c r="AE228" s="355">
        <f t="shared" si="221"/>
        <v>0</v>
      </c>
      <c r="AF228" s="355">
        <f t="shared" si="221"/>
        <v>0</v>
      </c>
      <c r="AG228" s="355">
        <f t="shared" si="221"/>
        <v>0</v>
      </c>
      <c r="AH228" s="355">
        <f t="shared" si="221"/>
        <v>0</v>
      </c>
      <c r="AI228" s="355">
        <f t="shared" si="221"/>
        <v>0</v>
      </c>
      <c r="AK228" s="154"/>
      <c r="AL228" s="154"/>
      <c r="AM228" s="154"/>
      <c r="AN228" s="154"/>
      <c r="AO228" s="74"/>
      <c r="AP228" s="196" t="s">
        <v>292</v>
      </c>
      <c r="AQ228" s="367"/>
      <c r="AR228" s="367"/>
      <c r="AS228" s="559"/>
      <c r="AT228" s="559"/>
      <c r="AU228" s="559"/>
      <c r="AV228" s="559"/>
      <c r="AW228" s="367"/>
      <c r="AX228" s="367"/>
      <c r="AY228" s="367"/>
      <c r="BA228" s="367" t="s">
        <v>293</v>
      </c>
      <c r="BB228" s="367"/>
      <c r="BC228" s="367"/>
      <c r="BD228" s="367"/>
      <c r="BE228" s="305"/>
      <c r="BF228" s="186"/>
      <c r="BH228" s="355">
        <f t="shared" ref="BH228:BT228" si="222">IF($H230="",0,IF($H228=BH$24,1,0))</f>
        <v>0</v>
      </c>
      <c r="BI228" s="355">
        <f t="shared" si="222"/>
        <v>0</v>
      </c>
      <c r="BJ228" s="355">
        <f t="shared" si="222"/>
        <v>0</v>
      </c>
      <c r="BK228" s="355">
        <f t="shared" si="222"/>
        <v>0</v>
      </c>
      <c r="BL228" s="355">
        <f t="shared" si="222"/>
        <v>0</v>
      </c>
      <c r="BM228" s="355">
        <f t="shared" si="222"/>
        <v>0</v>
      </c>
      <c r="BN228" s="355">
        <f t="shared" si="222"/>
        <v>0</v>
      </c>
      <c r="BO228" s="355">
        <f t="shared" si="222"/>
        <v>0</v>
      </c>
      <c r="BP228" s="355">
        <f t="shared" si="222"/>
        <v>0</v>
      </c>
      <c r="BQ228" s="355">
        <f t="shared" si="222"/>
        <v>0</v>
      </c>
      <c r="BR228" s="355">
        <f t="shared" si="222"/>
        <v>0</v>
      </c>
      <c r="BS228" s="355">
        <f t="shared" si="222"/>
        <v>0</v>
      </c>
      <c r="BT228" s="355">
        <f t="shared" si="222"/>
        <v>0</v>
      </c>
    </row>
    <row r="229" spans="4:72" x14ac:dyDescent="0.25">
      <c r="D229" s="74"/>
      <c r="W229" s="712">
        <f t="shared" ref="W229" si="223">T228</f>
        <v>0</v>
      </c>
      <c r="X229" s="712"/>
      <c r="Y229" s="712"/>
      <c r="Z229" s="712"/>
      <c r="AA229" s="712"/>
      <c r="AB229" s="712"/>
      <c r="AC229" s="712"/>
      <c r="AD229" s="712"/>
      <c r="AE229" s="712"/>
      <c r="AF229" s="712"/>
      <c r="AG229" s="712"/>
      <c r="AH229" s="712"/>
      <c r="AI229" s="712"/>
      <c r="AK229" s="154"/>
      <c r="AL229" s="154"/>
      <c r="AM229" s="154"/>
      <c r="AN229" s="154"/>
      <c r="AO229" s="74"/>
      <c r="BH229" s="712">
        <f t="shared" ref="BH229" si="224">BE228</f>
        <v>0</v>
      </c>
      <c r="BI229" s="712"/>
      <c r="BJ229" s="712"/>
      <c r="BK229" s="712"/>
      <c r="BL229" s="712"/>
      <c r="BM229" s="712"/>
      <c r="BN229" s="712"/>
      <c r="BO229" s="712"/>
      <c r="BP229" s="712"/>
      <c r="BQ229" s="712"/>
      <c r="BR229" s="712"/>
      <c r="BS229" s="712"/>
      <c r="BT229" s="712"/>
    </row>
    <row r="230" spans="4:72" ht="134.25" customHeight="1" x14ac:dyDescent="0.25">
      <c r="D230" s="74"/>
      <c r="E230" s="198" t="s">
        <v>298</v>
      </c>
      <c r="F230" s="213"/>
      <c r="G230" s="213"/>
      <c r="H230" s="686"/>
      <c r="I230" s="687"/>
      <c r="J230" s="687"/>
      <c r="K230" s="687"/>
      <c r="L230" s="687"/>
      <c r="M230" s="687"/>
      <c r="N230" s="687"/>
      <c r="O230" s="687"/>
      <c r="P230" s="687"/>
      <c r="Q230" s="687"/>
      <c r="R230" s="687"/>
      <c r="S230" s="687"/>
      <c r="T230" s="687"/>
      <c r="U230" s="688"/>
      <c r="W230" s="355"/>
      <c r="X230" s="355"/>
      <c r="Y230" s="355"/>
      <c r="Z230" s="355"/>
      <c r="AA230" s="355"/>
      <c r="AB230" s="355"/>
      <c r="AC230" s="355"/>
      <c r="AD230" s="355"/>
      <c r="AE230" s="355"/>
      <c r="AF230" s="355"/>
      <c r="AG230" s="355"/>
      <c r="AH230" s="355"/>
      <c r="AI230" s="355"/>
      <c r="AK230" s="154"/>
      <c r="AL230" s="154"/>
      <c r="AM230" s="154"/>
      <c r="AN230" s="154"/>
      <c r="AO230" s="74"/>
      <c r="AP230" s="198" t="s">
        <v>298</v>
      </c>
      <c r="AQ230" s="367"/>
      <c r="AR230" s="367"/>
      <c r="AS230" s="705"/>
      <c r="AT230" s="706"/>
      <c r="AU230" s="706"/>
      <c r="AV230" s="706"/>
      <c r="AW230" s="706"/>
      <c r="AX230" s="706"/>
      <c r="AY230" s="706"/>
      <c r="AZ230" s="706"/>
      <c r="BA230" s="706"/>
      <c r="BB230" s="706"/>
      <c r="BC230" s="706"/>
      <c r="BD230" s="706"/>
      <c r="BE230" s="706"/>
      <c r="BF230" s="707"/>
    </row>
    <row r="231" spans="4:72" x14ac:dyDescent="0.25">
      <c r="D231" s="74"/>
      <c r="E231" s="213"/>
      <c r="F231" s="213"/>
      <c r="G231" s="213"/>
      <c r="H231" s="223" t="s">
        <v>299</v>
      </c>
      <c r="I231" s="213"/>
      <c r="J231" s="213"/>
      <c r="K231" s="213"/>
      <c r="L231" s="213"/>
      <c r="M231" s="689">
        <f>1000-LEN(H230)</f>
        <v>1000</v>
      </c>
      <c r="N231" s="689"/>
      <c r="P231" s="213"/>
      <c r="Q231" s="213"/>
      <c r="R231" s="213"/>
      <c r="S231" s="213"/>
      <c r="T231" s="213"/>
      <c r="U231" s="186"/>
      <c r="W231" s="355"/>
      <c r="X231" s="355"/>
      <c r="Y231" s="355"/>
      <c r="Z231" s="355"/>
      <c r="AA231" s="355"/>
      <c r="AB231" s="355"/>
      <c r="AC231" s="355"/>
      <c r="AD231" s="355"/>
      <c r="AE231" s="355"/>
      <c r="AF231" s="355"/>
      <c r="AG231" s="355"/>
      <c r="AH231" s="355"/>
      <c r="AI231" s="355"/>
      <c r="AK231" s="154"/>
      <c r="AL231" s="154"/>
      <c r="AM231" s="154"/>
      <c r="AN231" s="154"/>
      <c r="AO231" s="74"/>
      <c r="AP231" s="367"/>
      <c r="AQ231" s="367"/>
      <c r="AR231" s="367"/>
      <c r="AS231" s="223" t="s">
        <v>299</v>
      </c>
      <c r="AT231" s="367"/>
      <c r="AU231" s="367"/>
      <c r="AV231" s="367"/>
      <c r="AW231" s="367"/>
      <c r="AX231" s="689">
        <f>1000-LEN(AS230)</f>
        <v>1000</v>
      </c>
      <c r="AY231" s="689"/>
      <c r="BA231" s="367"/>
      <c r="BB231" s="367"/>
      <c r="BC231" s="367"/>
      <c r="BD231" s="367"/>
      <c r="BE231" s="367"/>
      <c r="BF231" s="186"/>
    </row>
    <row r="232" spans="4:72" x14ac:dyDescent="0.25">
      <c r="D232" s="74"/>
      <c r="E232" s="213"/>
      <c r="F232" s="213"/>
      <c r="G232" s="213"/>
      <c r="H232" s="213"/>
      <c r="I232" s="213"/>
      <c r="J232" s="213"/>
      <c r="K232" s="213"/>
      <c r="L232" s="213"/>
      <c r="M232" s="213"/>
      <c r="N232" s="213"/>
      <c r="P232" s="213"/>
      <c r="Q232" s="213"/>
      <c r="R232" s="213"/>
      <c r="S232" s="213"/>
      <c r="T232" s="213"/>
      <c r="U232" s="186"/>
      <c r="W232" s="355"/>
      <c r="X232" s="355"/>
      <c r="Y232" s="355"/>
      <c r="Z232" s="355"/>
      <c r="AA232" s="355"/>
      <c r="AB232" s="355"/>
      <c r="AC232" s="355"/>
      <c r="AD232" s="355"/>
      <c r="AE232" s="355"/>
      <c r="AF232" s="355"/>
      <c r="AG232" s="355"/>
      <c r="AH232" s="355"/>
      <c r="AI232" s="355"/>
      <c r="AK232" s="154"/>
      <c r="AL232" s="154"/>
      <c r="AM232" s="154"/>
      <c r="AN232" s="154"/>
      <c r="AO232" s="74"/>
      <c r="AP232" s="367"/>
      <c r="AQ232" s="367"/>
      <c r="AR232" s="367"/>
      <c r="AS232" s="367"/>
      <c r="AT232" s="367"/>
      <c r="AU232" s="367"/>
      <c r="AV232" s="367"/>
      <c r="AW232" s="367"/>
      <c r="AX232" s="367"/>
      <c r="AY232" s="367"/>
      <c r="BA232" s="367"/>
      <c r="BB232" s="367"/>
      <c r="BC232" s="367"/>
      <c r="BD232" s="367"/>
      <c r="BE232" s="367"/>
      <c r="BF232" s="186"/>
    </row>
    <row r="233" spans="4:72" ht="15.75" customHeight="1" x14ac:dyDescent="0.25">
      <c r="D233" s="74"/>
      <c r="E233" s="196" t="s">
        <v>292</v>
      </c>
      <c r="F233" s="213"/>
      <c r="G233" s="213"/>
      <c r="H233" s="690"/>
      <c r="I233" s="690"/>
      <c r="J233" s="690"/>
      <c r="K233" s="690"/>
      <c r="L233" s="213"/>
      <c r="M233" s="213"/>
      <c r="N233" s="213"/>
      <c r="P233" s="213" t="s">
        <v>293</v>
      </c>
      <c r="Q233" s="213"/>
      <c r="R233" s="213"/>
      <c r="S233" s="213"/>
      <c r="T233" s="227"/>
      <c r="U233" s="186"/>
      <c r="W233" s="355">
        <f t="shared" ref="W233:AI233" si="225">IF($H235="",0,IF($H233=W$24,1,0))</f>
        <v>0</v>
      </c>
      <c r="X233" s="355">
        <f t="shared" si="225"/>
        <v>0</v>
      </c>
      <c r="Y233" s="355">
        <f t="shared" si="225"/>
        <v>0</v>
      </c>
      <c r="Z233" s="355">
        <f t="shared" si="225"/>
        <v>0</v>
      </c>
      <c r="AA233" s="355">
        <f t="shared" si="225"/>
        <v>0</v>
      </c>
      <c r="AB233" s="355">
        <f t="shared" si="225"/>
        <v>0</v>
      </c>
      <c r="AC233" s="355">
        <f t="shared" si="225"/>
        <v>0</v>
      </c>
      <c r="AD233" s="355">
        <f t="shared" si="225"/>
        <v>0</v>
      </c>
      <c r="AE233" s="355">
        <f t="shared" si="225"/>
        <v>0</v>
      </c>
      <c r="AF233" s="355">
        <f t="shared" si="225"/>
        <v>0</v>
      </c>
      <c r="AG233" s="355">
        <f t="shared" si="225"/>
        <v>0</v>
      </c>
      <c r="AH233" s="355">
        <f t="shared" si="225"/>
        <v>0</v>
      </c>
      <c r="AI233" s="355">
        <f t="shared" si="225"/>
        <v>0</v>
      </c>
      <c r="AK233" s="154"/>
      <c r="AL233" s="154"/>
      <c r="AM233" s="154"/>
      <c r="AN233" s="154"/>
      <c r="AO233" s="74"/>
      <c r="AP233" s="196" t="s">
        <v>292</v>
      </c>
      <c r="AQ233" s="367"/>
      <c r="AR233" s="367"/>
      <c r="AS233" s="559"/>
      <c r="AT233" s="559"/>
      <c r="AU233" s="559"/>
      <c r="AV233" s="559"/>
      <c r="AW233" s="367"/>
      <c r="AX233" s="367"/>
      <c r="AY233" s="367"/>
      <c r="BA233" s="367" t="s">
        <v>293</v>
      </c>
      <c r="BB233" s="367"/>
      <c r="BC233" s="367"/>
      <c r="BD233" s="367"/>
      <c r="BE233" s="305"/>
      <c r="BF233" s="186"/>
      <c r="BH233" s="355">
        <f t="shared" ref="BH233:BT233" si="226">IF($H235="",0,IF($H233=BH$24,1,0))</f>
        <v>0</v>
      </c>
      <c r="BI233" s="355">
        <f t="shared" si="226"/>
        <v>0</v>
      </c>
      <c r="BJ233" s="355">
        <f t="shared" si="226"/>
        <v>0</v>
      </c>
      <c r="BK233" s="355">
        <f t="shared" si="226"/>
        <v>0</v>
      </c>
      <c r="BL233" s="355">
        <f t="shared" si="226"/>
        <v>0</v>
      </c>
      <c r="BM233" s="355">
        <f t="shared" si="226"/>
        <v>0</v>
      </c>
      <c r="BN233" s="355">
        <f t="shared" si="226"/>
        <v>0</v>
      </c>
      <c r="BO233" s="355">
        <f t="shared" si="226"/>
        <v>0</v>
      </c>
      <c r="BP233" s="355">
        <f t="shared" si="226"/>
        <v>0</v>
      </c>
      <c r="BQ233" s="355">
        <f t="shared" si="226"/>
        <v>0</v>
      </c>
      <c r="BR233" s="355">
        <f t="shared" si="226"/>
        <v>0</v>
      </c>
      <c r="BS233" s="355">
        <f t="shared" si="226"/>
        <v>0</v>
      </c>
      <c r="BT233" s="355">
        <f t="shared" si="226"/>
        <v>0</v>
      </c>
    </row>
    <row r="234" spans="4:72" x14ac:dyDescent="0.25">
      <c r="D234" s="74"/>
      <c r="W234" s="712">
        <f t="shared" ref="W234" si="227">T233</f>
        <v>0</v>
      </c>
      <c r="X234" s="712"/>
      <c r="Y234" s="712"/>
      <c r="Z234" s="712"/>
      <c r="AA234" s="712"/>
      <c r="AB234" s="712"/>
      <c r="AC234" s="712"/>
      <c r="AD234" s="712"/>
      <c r="AE234" s="712"/>
      <c r="AF234" s="712"/>
      <c r="AG234" s="712"/>
      <c r="AH234" s="712"/>
      <c r="AI234" s="712"/>
      <c r="AK234" s="154"/>
      <c r="AL234" s="154"/>
      <c r="AM234" s="154"/>
      <c r="AN234" s="154"/>
      <c r="AO234" s="74"/>
      <c r="BH234" s="712">
        <f t="shared" ref="BH234" si="228">BE233</f>
        <v>0</v>
      </c>
      <c r="BI234" s="712"/>
      <c r="BJ234" s="712"/>
      <c r="BK234" s="712"/>
      <c r="BL234" s="712"/>
      <c r="BM234" s="712"/>
      <c r="BN234" s="712"/>
      <c r="BO234" s="712"/>
      <c r="BP234" s="712"/>
      <c r="BQ234" s="712"/>
      <c r="BR234" s="712"/>
      <c r="BS234" s="712"/>
      <c r="BT234" s="712"/>
    </row>
    <row r="235" spans="4:72" ht="134.25" customHeight="1" x14ac:dyDescent="0.25">
      <c r="D235" s="74"/>
      <c r="E235" s="198" t="s">
        <v>298</v>
      </c>
      <c r="F235" s="213"/>
      <c r="G235" s="213"/>
      <c r="H235" s="686"/>
      <c r="I235" s="687"/>
      <c r="J235" s="687"/>
      <c r="K235" s="687"/>
      <c r="L235" s="687"/>
      <c r="M235" s="687"/>
      <c r="N235" s="687"/>
      <c r="O235" s="687"/>
      <c r="P235" s="687"/>
      <c r="Q235" s="687"/>
      <c r="R235" s="687"/>
      <c r="S235" s="687"/>
      <c r="T235" s="687"/>
      <c r="U235" s="688"/>
      <c r="W235" s="355"/>
      <c r="X235" s="355"/>
      <c r="Y235" s="355"/>
      <c r="Z235" s="355"/>
      <c r="AA235" s="355"/>
      <c r="AB235" s="355"/>
      <c r="AC235" s="355"/>
      <c r="AD235" s="355"/>
      <c r="AE235" s="355"/>
      <c r="AF235" s="355"/>
      <c r="AG235" s="355"/>
      <c r="AH235" s="355"/>
      <c r="AI235" s="355"/>
      <c r="AK235" s="154"/>
      <c r="AL235" s="154"/>
      <c r="AM235" s="154"/>
      <c r="AN235" s="154"/>
      <c r="AO235" s="74"/>
      <c r="AP235" s="198" t="s">
        <v>298</v>
      </c>
      <c r="AQ235" s="367"/>
      <c r="AR235" s="367"/>
      <c r="AS235" s="705"/>
      <c r="AT235" s="706"/>
      <c r="AU235" s="706"/>
      <c r="AV235" s="706"/>
      <c r="AW235" s="706"/>
      <c r="AX235" s="706"/>
      <c r="AY235" s="706"/>
      <c r="AZ235" s="706"/>
      <c r="BA235" s="706"/>
      <c r="BB235" s="706"/>
      <c r="BC235" s="706"/>
      <c r="BD235" s="706"/>
      <c r="BE235" s="706"/>
      <c r="BF235" s="707"/>
    </row>
    <row r="236" spans="4:72" x14ac:dyDescent="0.25">
      <c r="D236" s="74"/>
      <c r="E236" s="213"/>
      <c r="F236" s="213"/>
      <c r="G236" s="213"/>
      <c r="H236" s="223" t="s">
        <v>299</v>
      </c>
      <c r="I236" s="213"/>
      <c r="J236" s="213"/>
      <c r="K236" s="213"/>
      <c r="L236" s="213"/>
      <c r="M236" s="689">
        <f>1000-LEN(H235)</f>
        <v>1000</v>
      </c>
      <c r="N236" s="689"/>
      <c r="P236" s="213"/>
      <c r="Q236" s="213"/>
      <c r="R236" s="213"/>
      <c r="S236" s="213"/>
      <c r="T236" s="213"/>
      <c r="U236" s="186"/>
      <c r="W236" s="355"/>
      <c r="X236" s="355"/>
      <c r="Y236" s="355"/>
      <c r="Z236" s="355"/>
      <c r="AA236" s="355"/>
      <c r="AB236" s="355"/>
      <c r="AC236" s="355"/>
      <c r="AD236" s="355"/>
      <c r="AE236" s="355"/>
      <c r="AF236" s="355"/>
      <c r="AG236" s="355"/>
      <c r="AH236" s="355"/>
      <c r="AI236" s="355"/>
      <c r="AK236" s="154"/>
      <c r="AL236" s="154"/>
      <c r="AM236" s="154"/>
      <c r="AN236" s="154"/>
      <c r="AO236" s="74"/>
      <c r="AP236" s="367"/>
      <c r="AQ236" s="367"/>
      <c r="AR236" s="367"/>
      <c r="AS236" s="223" t="s">
        <v>299</v>
      </c>
      <c r="AT236" s="367"/>
      <c r="AU236" s="367"/>
      <c r="AV236" s="367"/>
      <c r="AW236" s="367"/>
      <c r="AX236" s="689">
        <f>1000-LEN(AS235)</f>
        <v>1000</v>
      </c>
      <c r="AY236" s="689"/>
      <c r="BA236" s="367"/>
      <c r="BB236" s="367"/>
      <c r="BC236" s="367"/>
      <c r="BD236" s="367"/>
      <c r="BE236" s="367"/>
      <c r="BF236" s="186"/>
    </row>
    <row r="237" spans="4:72" x14ac:dyDescent="0.25">
      <c r="D237" s="74"/>
      <c r="E237" s="213"/>
      <c r="F237" s="213"/>
      <c r="G237" s="213"/>
      <c r="H237" s="213"/>
      <c r="I237" s="213"/>
      <c r="J237" s="213"/>
      <c r="K237" s="213"/>
      <c r="L237" s="213"/>
      <c r="M237" s="213"/>
      <c r="N237" s="213"/>
      <c r="P237" s="213"/>
      <c r="Q237" s="213"/>
      <c r="R237" s="213"/>
      <c r="S237" s="213"/>
      <c r="T237" s="213"/>
      <c r="U237" s="186"/>
      <c r="W237" s="355"/>
      <c r="X237" s="355"/>
      <c r="Y237" s="355"/>
      <c r="Z237" s="355"/>
      <c r="AA237" s="355"/>
      <c r="AB237" s="355"/>
      <c r="AC237" s="355"/>
      <c r="AD237" s="355"/>
      <c r="AE237" s="355"/>
      <c r="AF237" s="355"/>
      <c r="AG237" s="355"/>
      <c r="AH237" s="355"/>
      <c r="AI237" s="355"/>
      <c r="AK237" s="154"/>
      <c r="AL237" s="154"/>
      <c r="AM237" s="154"/>
      <c r="AN237" s="154"/>
      <c r="AO237" s="74"/>
      <c r="AP237" s="367"/>
      <c r="AQ237" s="367"/>
      <c r="AR237" s="367"/>
      <c r="AS237" s="367"/>
      <c r="AT237" s="367"/>
      <c r="AU237" s="367"/>
      <c r="AV237" s="367"/>
      <c r="AW237" s="367"/>
      <c r="AX237" s="367"/>
      <c r="AY237" s="367"/>
      <c r="BA237" s="367"/>
      <c r="BB237" s="367"/>
      <c r="BC237" s="367"/>
      <c r="BD237" s="367"/>
      <c r="BE237" s="367"/>
      <c r="BF237" s="186"/>
    </row>
    <row r="238" spans="4:72" ht="15.75" customHeight="1" x14ac:dyDescent="0.25">
      <c r="D238" s="74"/>
      <c r="E238" s="196" t="s">
        <v>292</v>
      </c>
      <c r="F238" s="213"/>
      <c r="G238" s="213"/>
      <c r="H238" s="690"/>
      <c r="I238" s="690"/>
      <c r="J238" s="690"/>
      <c r="K238" s="690"/>
      <c r="L238" s="213"/>
      <c r="M238" s="213"/>
      <c r="N238" s="213"/>
      <c r="P238" s="213" t="s">
        <v>293</v>
      </c>
      <c r="Q238" s="213"/>
      <c r="R238" s="213"/>
      <c r="S238" s="213"/>
      <c r="T238" s="227"/>
      <c r="U238" s="186"/>
      <c r="W238" s="355">
        <f t="shared" ref="W238:AI238" si="229">IF($H240="",0,IF($H238=W$24,1,0))</f>
        <v>0</v>
      </c>
      <c r="X238" s="355">
        <f t="shared" si="229"/>
        <v>0</v>
      </c>
      <c r="Y238" s="355">
        <f t="shared" si="229"/>
        <v>0</v>
      </c>
      <c r="Z238" s="355">
        <f t="shared" si="229"/>
        <v>0</v>
      </c>
      <c r="AA238" s="355">
        <f t="shared" si="229"/>
        <v>0</v>
      </c>
      <c r="AB238" s="355">
        <f t="shared" si="229"/>
        <v>0</v>
      </c>
      <c r="AC238" s="355">
        <f t="shared" si="229"/>
        <v>0</v>
      </c>
      <c r="AD238" s="355">
        <f t="shared" si="229"/>
        <v>0</v>
      </c>
      <c r="AE238" s="355">
        <f t="shared" si="229"/>
        <v>0</v>
      </c>
      <c r="AF238" s="355">
        <f t="shared" si="229"/>
        <v>0</v>
      </c>
      <c r="AG238" s="355">
        <f t="shared" si="229"/>
        <v>0</v>
      </c>
      <c r="AH238" s="355">
        <f t="shared" si="229"/>
        <v>0</v>
      </c>
      <c r="AI238" s="355">
        <f t="shared" si="229"/>
        <v>0</v>
      </c>
      <c r="AK238" s="154"/>
      <c r="AL238" s="154"/>
      <c r="AM238" s="154"/>
      <c r="AN238" s="154"/>
      <c r="AO238" s="74"/>
      <c r="AP238" s="196" t="s">
        <v>292</v>
      </c>
      <c r="AQ238" s="367"/>
      <c r="AR238" s="367"/>
      <c r="AS238" s="559"/>
      <c r="AT238" s="559"/>
      <c r="AU238" s="559"/>
      <c r="AV238" s="559"/>
      <c r="AW238" s="367"/>
      <c r="AX238" s="367"/>
      <c r="AY238" s="367"/>
      <c r="BA238" s="367" t="s">
        <v>293</v>
      </c>
      <c r="BB238" s="367"/>
      <c r="BC238" s="367"/>
      <c r="BD238" s="367"/>
      <c r="BE238" s="305"/>
      <c r="BF238" s="186"/>
      <c r="BH238" s="355">
        <f t="shared" ref="BH238:BT238" si="230">IF($H240="",0,IF($H238=BH$24,1,0))</f>
        <v>0</v>
      </c>
      <c r="BI238" s="355">
        <f t="shared" si="230"/>
        <v>0</v>
      </c>
      <c r="BJ238" s="355">
        <f t="shared" si="230"/>
        <v>0</v>
      </c>
      <c r="BK238" s="355">
        <f t="shared" si="230"/>
        <v>0</v>
      </c>
      <c r="BL238" s="355">
        <f t="shared" si="230"/>
        <v>0</v>
      </c>
      <c r="BM238" s="355">
        <f t="shared" si="230"/>
        <v>0</v>
      </c>
      <c r="BN238" s="355">
        <f t="shared" si="230"/>
        <v>0</v>
      </c>
      <c r="BO238" s="355">
        <f t="shared" si="230"/>
        <v>0</v>
      </c>
      <c r="BP238" s="355">
        <f t="shared" si="230"/>
        <v>0</v>
      </c>
      <c r="BQ238" s="355">
        <f t="shared" si="230"/>
        <v>0</v>
      </c>
      <c r="BR238" s="355">
        <f t="shared" si="230"/>
        <v>0</v>
      </c>
      <c r="BS238" s="355">
        <f t="shared" si="230"/>
        <v>0</v>
      </c>
      <c r="BT238" s="355">
        <f t="shared" si="230"/>
        <v>0</v>
      </c>
    </row>
    <row r="239" spans="4:72" x14ac:dyDescent="0.25">
      <c r="D239" s="74"/>
      <c r="W239" s="712">
        <f t="shared" ref="W239" si="231">T238</f>
        <v>0</v>
      </c>
      <c r="X239" s="712"/>
      <c r="Y239" s="712"/>
      <c r="Z239" s="712"/>
      <c r="AA239" s="712"/>
      <c r="AB239" s="712"/>
      <c r="AC239" s="712"/>
      <c r="AD239" s="712"/>
      <c r="AE239" s="712"/>
      <c r="AF239" s="712"/>
      <c r="AG239" s="712"/>
      <c r="AH239" s="712"/>
      <c r="AI239" s="712"/>
      <c r="AK239" s="154"/>
      <c r="AL239" s="154"/>
      <c r="AM239" s="154"/>
      <c r="AN239" s="154"/>
      <c r="AO239" s="74"/>
      <c r="BH239" s="712">
        <f t="shared" ref="BH239" si="232">BE238</f>
        <v>0</v>
      </c>
      <c r="BI239" s="712"/>
      <c r="BJ239" s="712"/>
      <c r="BK239" s="712"/>
      <c r="BL239" s="712"/>
      <c r="BM239" s="712"/>
      <c r="BN239" s="712"/>
      <c r="BO239" s="712"/>
      <c r="BP239" s="712"/>
      <c r="BQ239" s="712"/>
      <c r="BR239" s="712"/>
      <c r="BS239" s="712"/>
      <c r="BT239" s="712"/>
    </row>
    <row r="240" spans="4:72" ht="134.25" customHeight="1" x14ac:dyDescent="0.25">
      <c r="D240" s="74"/>
      <c r="E240" s="198" t="s">
        <v>298</v>
      </c>
      <c r="F240" s="213"/>
      <c r="G240" s="213"/>
      <c r="H240" s="686"/>
      <c r="I240" s="687"/>
      <c r="J240" s="687"/>
      <c r="K240" s="687"/>
      <c r="L240" s="687"/>
      <c r="M240" s="687"/>
      <c r="N240" s="687"/>
      <c r="O240" s="687"/>
      <c r="P240" s="687"/>
      <c r="Q240" s="687"/>
      <c r="R240" s="687"/>
      <c r="S240" s="687"/>
      <c r="T240" s="687"/>
      <c r="U240" s="688"/>
      <c r="W240" s="355"/>
      <c r="X240" s="355"/>
      <c r="Y240" s="355"/>
      <c r="Z240" s="355"/>
      <c r="AA240" s="355"/>
      <c r="AB240" s="355"/>
      <c r="AC240" s="355"/>
      <c r="AD240" s="355"/>
      <c r="AE240" s="355"/>
      <c r="AF240" s="355"/>
      <c r="AG240" s="355"/>
      <c r="AH240" s="355"/>
      <c r="AI240" s="355"/>
      <c r="AK240" s="154"/>
      <c r="AL240" s="154"/>
      <c r="AM240" s="154"/>
      <c r="AN240" s="154"/>
      <c r="AO240" s="74"/>
      <c r="AP240" s="198" t="s">
        <v>298</v>
      </c>
      <c r="AQ240" s="367"/>
      <c r="AR240" s="367"/>
      <c r="AS240" s="705"/>
      <c r="AT240" s="706"/>
      <c r="AU240" s="706"/>
      <c r="AV240" s="706"/>
      <c r="AW240" s="706"/>
      <c r="AX240" s="706"/>
      <c r="AY240" s="706"/>
      <c r="AZ240" s="706"/>
      <c r="BA240" s="706"/>
      <c r="BB240" s="706"/>
      <c r="BC240" s="706"/>
      <c r="BD240" s="706"/>
      <c r="BE240" s="706"/>
      <c r="BF240" s="707"/>
    </row>
    <row r="241" spans="4:72" x14ac:dyDescent="0.25">
      <c r="D241" s="74"/>
      <c r="E241" s="213"/>
      <c r="F241" s="213"/>
      <c r="G241" s="213"/>
      <c r="H241" s="223" t="s">
        <v>299</v>
      </c>
      <c r="I241" s="213"/>
      <c r="J241" s="213"/>
      <c r="K241" s="213"/>
      <c r="L241" s="213"/>
      <c r="M241" s="689">
        <f>1000-LEN(H240)</f>
        <v>1000</v>
      </c>
      <c r="N241" s="689"/>
      <c r="P241" s="213"/>
      <c r="Q241" s="213"/>
      <c r="R241" s="213"/>
      <c r="S241" s="213"/>
      <c r="T241" s="213"/>
      <c r="U241" s="186"/>
      <c r="W241" s="355"/>
      <c r="X241" s="355"/>
      <c r="Y241" s="355"/>
      <c r="Z241" s="355"/>
      <c r="AA241" s="355"/>
      <c r="AB241" s="355"/>
      <c r="AC241" s="355"/>
      <c r="AD241" s="355"/>
      <c r="AE241" s="355"/>
      <c r="AF241" s="355"/>
      <c r="AG241" s="355"/>
      <c r="AH241" s="355"/>
      <c r="AI241" s="355"/>
      <c r="AK241" s="154"/>
      <c r="AL241" s="154"/>
      <c r="AM241" s="154"/>
      <c r="AN241" s="154"/>
      <c r="AO241" s="74"/>
      <c r="AP241" s="367"/>
      <c r="AQ241" s="367"/>
      <c r="AR241" s="367"/>
      <c r="AS241" s="223" t="s">
        <v>299</v>
      </c>
      <c r="AT241" s="367"/>
      <c r="AU241" s="367"/>
      <c r="AV241" s="367"/>
      <c r="AW241" s="367"/>
      <c r="AX241" s="689">
        <f>1000-LEN(AS240)</f>
        <v>1000</v>
      </c>
      <c r="AY241" s="689"/>
      <c r="BA241" s="367"/>
      <c r="BB241" s="367"/>
      <c r="BC241" s="367"/>
      <c r="BD241" s="367"/>
      <c r="BE241" s="367"/>
      <c r="BF241" s="186"/>
    </row>
    <row r="242" spans="4:72" x14ac:dyDescent="0.25">
      <c r="D242" s="74"/>
      <c r="E242" s="213"/>
      <c r="F242" s="213"/>
      <c r="G242" s="213"/>
      <c r="H242" s="213"/>
      <c r="I242" s="213"/>
      <c r="J242" s="213"/>
      <c r="K242" s="213"/>
      <c r="L242" s="213"/>
      <c r="M242" s="213"/>
      <c r="N242" s="213"/>
      <c r="P242" s="213"/>
      <c r="Q242" s="213"/>
      <c r="R242" s="213"/>
      <c r="S242" s="213"/>
      <c r="T242" s="213"/>
      <c r="U242" s="186"/>
      <c r="W242" s="355"/>
      <c r="X242" s="355"/>
      <c r="Y242" s="355"/>
      <c r="Z242" s="355"/>
      <c r="AA242" s="355"/>
      <c r="AB242" s="355"/>
      <c r="AC242" s="355"/>
      <c r="AD242" s="355"/>
      <c r="AE242" s="355"/>
      <c r="AF242" s="355"/>
      <c r="AG242" s="355"/>
      <c r="AH242" s="355"/>
      <c r="AI242" s="355"/>
      <c r="AK242" s="154"/>
      <c r="AL242" s="154"/>
      <c r="AM242" s="154"/>
      <c r="AN242" s="154"/>
      <c r="AO242" s="74"/>
      <c r="AP242" s="367"/>
      <c r="AQ242" s="367"/>
      <c r="AR242" s="367"/>
      <c r="AS242" s="367"/>
      <c r="AT242" s="367"/>
      <c r="AU242" s="367"/>
      <c r="AV242" s="367"/>
      <c r="AW242" s="367"/>
      <c r="AX242" s="367"/>
      <c r="AY242" s="367"/>
      <c r="BA242" s="367"/>
      <c r="BB242" s="367"/>
      <c r="BC242" s="367"/>
      <c r="BD242" s="367"/>
      <c r="BE242" s="367"/>
      <c r="BF242" s="186"/>
    </row>
    <row r="243" spans="4:72" ht="15.75" customHeight="1" x14ac:dyDescent="0.25">
      <c r="D243" s="74"/>
      <c r="E243" s="196" t="s">
        <v>292</v>
      </c>
      <c r="F243" s="213"/>
      <c r="G243" s="213"/>
      <c r="H243" s="690"/>
      <c r="I243" s="690"/>
      <c r="J243" s="690"/>
      <c r="K243" s="690"/>
      <c r="L243" s="213"/>
      <c r="M243" s="213"/>
      <c r="N243" s="213"/>
      <c r="P243" s="213" t="s">
        <v>293</v>
      </c>
      <c r="Q243" s="213"/>
      <c r="R243" s="213"/>
      <c r="S243" s="213"/>
      <c r="T243" s="227"/>
      <c r="U243" s="186"/>
      <c r="W243" s="355">
        <f t="shared" ref="W243:AI243" si="233">IF($H245="",0,IF($H243=W$24,1,0))</f>
        <v>0</v>
      </c>
      <c r="X243" s="355">
        <f t="shared" si="233"/>
        <v>0</v>
      </c>
      <c r="Y243" s="355">
        <f t="shared" si="233"/>
        <v>0</v>
      </c>
      <c r="Z243" s="355">
        <f t="shared" si="233"/>
        <v>0</v>
      </c>
      <c r="AA243" s="355">
        <f t="shared" si="233"/>
        <v>0</v>
      </c>
      <c r="AB243" s="355">
        <f t="shared" si="233"/>
        <v>0</v>
      </c>
      <c r="AC243" s="355">
        <f t="shared" si="233"/>
        <v>0</v>
      </c>
      <c r="AD243" s="355">
        <f t="shared" si="233"/>
        <v>0</v>
      </c>
      <c r="AE243" s="355">
        <f t="shared" si="233"/>
        <v>0</v>
      </c>
      <c r="AF243" s="355">
        <f t="shared" si="233"/>
        <v>0</v>
      </c>
      <c r="AG243" s="355">
        <f t="shared" si="233"/>
        <v>0</v>
      </c>
      <c r="AH243" s="355">
        <f t="shared" si="233"/>
        <v>0</v>
      </c>
      <c r="AI243" s="355">
        <f t="shared" si="233"/>
        <v>0</v>
      </c>
      <c r="AK243" s="154"/>
      <c r="AL243" s="154"/>
      <c r="AM243" s="154"/>
      <c r="AN243" s="154"/>
      <c r="AO243" s="74"/>
      <c r="AP243" s="196" t="s">
        <v>292</v>
      </c>
      <c r="AQ243" s="367"/>
      <c r="AR243" s="367"/>
      <c r="AS243" s="559"/>
      <c r="AT243" s="559"/>
      <c r="AU243" s="559"/>
      <c r="AV243" s="559"/>
      <c r="AW243" s="367"/>
      <c r="AX243" s="367"/>
      <c r="AY243" s="367"/>
      <c r="BA243" s="367" t="s">
        <v>293</v>
      </c>
      <c r="BB243" s="367"/>
      <c r="BC243" s="367"/>
      <c r="BD243" s="367"/>
      <c r="BE243" s="305"/>
      <c r="BF243" s="186"/>
      <c r="BH243" s="355">
        <f t="shared" ref="BH243:BT243" si="234">IF($H245="",0,IF($H243=BH$24,1,0))</f>
        <v>0</v>
      </c>
      <c r="BI243" s="355">
        <f t="shared" si="234"/>
        <v>0</v>
      </c>
      <c r="BJ243" s="355">
        <f t="shared" si="234"/>
        <v>0</v>
      </c>
      <c r="BK243" s="355">
        <f t="shared" si="234"/>
        <v>0</v>
      </c>
      <c r="BL243" s="355">
        <f t="shared" si="234"/>
        <v>0</v>
      </c>
      <c r="BM243" s="355">
        <f t="shared" si="234"/>
        <v>0</v>
      </c>
      <c r="BN243" s="355">
        <f t="shared" si="234"/>
        <v>0</v>
      </c>
      <c r="BO243" s="355">
        <f t="shared" si="234"/>
        <v>0</v>
      </c>
      <c r="BP243" s="355">
        <f t="shared" si="234"/>
        <v>0</v>
      </c>
      <c r="BQ243" s="355">
        <f t="shared" si="234"/>
        <v>0</v>
      </c>
      <c r="BR243" s="355">
        <f t="shared" si="234"/>
        <v>0</v>
      </c>
      <c r="BS243" s="355">
        <f t="shared" si="234"/>
        <v>0</v>
      </c>
      <c r="BT243" s="355">
        <f t="shared" si="234"/>
        <v>0</v>
      </c>
    </row>
    <row r="244" spans="4:72" x14ac:dyDescent="0.25">
      <c r="D244" s="74"/>
      <c r="W244" s="712">
        <f t="shared" ref="W244" si="235">T243</f>
        <v>0</v>
      </c>
      <c r="X244" s="712"/>
      <c r="Y244" s="712"/>
      <c r="Z244" s="712"/>
      <c r="AA244" s="712"/>
      <c r="AB244" s="712"/>
      <c r="AC244" s="712"/>
      <c r="AD244" s="712"/>
      <c r="AE244" s="712"/>
      <c r="AF244" s="712"/>
      <c r="AG244" s="712"/>
      <c r="AH244" s="712"/>
      <c r="AI244" s="712"/>
      <c r="AK244" s="154"/>
      <c r="AL244" s="154"/>
      <c r="AM244" s="154"/>
      <c r="AN244" s="154"/>
      <c r="AO244" s="74"/>
      <c r="BH244" s="712">
        <f t="shared" ref="BH244" si="236">BE243</f>
        <v>0</v>
      </c>
      <c r="BI244" s="712"/>
      <c r="BJ244" s="712"/>
      <c r="BK244" s="712"/>
      <c r="BL244" s="712"/>
      <c r="BM244" s="712"/>
      <c r="BN244" s="712"/>
      <c r="BO244" s="712"/>
      <c r="BP244" s="712"/>
      <c r="BQ244" s="712"/>
      <c r="BR244" s="712"/>
      <c r="BS244" s="712"/>
      <c r="BT244" s="712"/>
    </row>
    <row r="245" spans="4:72" ht="134.25" customHeight="1" x14ac:dyDescent="0.25">
      <c r="D245" s="74"/>
      <c r="E245" s="198" t="s">
        <v>298</v>
      </c>
      <c r="F245" s="213"/>
      <c r="G245" s="213"/>
      <c r="H245" s="686"/>
      <c r="I245" s="687"/>
      <c r="J245" s="687"/>
      <c r="K245" s="687"/>
      <c r="L245" s="687"/>
      <c r="M245" s="687"/>
      <c r="N245" s="687"/>
      <c r="O245" s="687"/>
      <c r="P245" s="687"/>
      <c r="Q245" s="687"/>
      <c r="R245" s="687"/>
      <c r="S245" s="687"/>
      <c r="T245" s="687"/>
      <c r="U245" s="688"/>
      <c r="W245" s="355"/>
      <c r="X245" s="355"/>
      <c r="Y245" s="355"/>
      <c r="Z245" s="355"/>
      <c r="AA245" s="355"/>
      <c r="AB245" s="355"/>
      <c r="AC245" s="355"/>
      <c r="AD245" s="355"/>
      <c r="AE245" s="355"/>
      <c r="AF245" s="355"/>
      <c r="AG245" s="355"/>
      <c r="AH245" s="355"/>
      <c r="AI245" s="355"/>
      <c r="AK245" s="154"/>
      <c r="AL245" s="154"/>
      <c r="AM245" s="154"/>
      <c r="AN245" s="154"/>
      <c r="AO245" s="74"/>
      <c r="AP245" s="198" t="s">
        <v>298</v>
      </c>
      <c r="AQ245" s="367"/>
      <c r="AR245" s="367"/>
      <c r="AS245" s="705"/>
      <c r="AT245" s="706"/>
      <c r="AU245" s="706"/>
      <c r="AV245" s="706"/>
      <c r="AW245" s="706"/>
      <c r="AX245" s="706"/>
      <c r="AY245" s="706"/>
      <c r="AZ245" s="706"/>
      <c r="BA245" s="706"/>
      <c r="BB245" s="706"/>
      <c r="BC245" s="706"/>
      <c r="BD245" s="706"/>
      <c r="BE245" s="706"/>
      <c r="BF245" s="707"/>
    </row>
    <row r="246" spans="4:72" x14ac:dyDescent="0.25">
      <c r="D246" s="74"/>
      <c r="E246" s="213"/>
      <c r="F246" s="213"/>
      <c r="G246" s="213"/>
      <c r="H246" s="223" t="s">
        <v>299</v>
      </c>
      <c r="I246" s="213"/>
      <c r="J246" s="213"/>
      <c r="K246" s="213"/>
      <c r="L246" s="213"/>
      <c r="M246" s="689">
        <f>1000-LEN(H245)</f>
        <v>1000</v>
      </c>
      <c r="N246" s="689"/>
      <c r="P246" s="213"/>
      <c r="Q246" s="213"/>
      <c r="R246" s="213"/>
      <c r="S246" s="213"/>
      <c r="T246" s="213"/>
      <c r="U246" s="186"/>
      <c r="W246" s="355"/>
      <c r="X246" s="355"/>
      <c r="Y246" s="355"/>
      <c r="Z246" s="355"/>
      <c r="AA246" s="355"/>
      <c r="AB246" s="355"/>
      <c r="AC246" s="355"/>
      <c r="AD246" s="355"/>
      <c r="AE246" s="355"/>
      <c r="AF246" s="355"/>
      <c r="AG246" s="355"/>
      <c r="AH246" s="355"/>
      <c r="AI246" s="355"/>
      <c r="AK246" s="154"/>
      <c r="AL246" s="154"/>
      <c r="AM246" s="154"/>
      <c r="AN246" s="154"/>
      <c r="AO246" s="74"/>
      <c r="AP246" s="367"/>
      <c r="AQ246" s="367"/>
      <c r="AR246" s="367"/>
      <c r="AS246" s="223" t="s">
        <v>299</v>
      </c>
      <c r="AT246" s="367"/>
      <c r="AU246" s="367"/>
      <c r="AV246" s="367"/>
      <c r="AW246" s="367"/>
      <c r="AX246" s="689">
        <f>1000-LEN(AS245)</f>
        <v>1000</v>
      </c>
      <c r="AY246" s="689"/>
      <c r="BA246" s="367"/>
      <c r="BB246" s="367"/>
      <c r="BC246" s="367"/>
      <c r="BD246" s="367"/>
      <c r="BE246" s="367"/>
      <c r="BF246" s="186"/>
    </row>
    <row r="247" spans="4:72" x14ac:dyDescent="0.25">
      <c r="D247" s="74"/>
      <c r="E247" s="213"/>
      <c r="F247" s="213"/>
      <c r="G247" s="213"/>
      <c r="H247" s="213"/>
      <c r="I247" s="213"/>
      <c r="J247" s="213"/>
      <c r="K247" s="213"/>
      <c r="L247" s="213"/>
      <c r="M247" s="213"/>
      <c r="N247" s="213"/>
      <c r="P247" s="213"/>
      <c r="Q247" s="213"/>
      <c r="R247" s="213"/>
      <c r="S247" s="213"/>
      <c r="T247" s="213"/>
      <c r="U247" s="186"/>
      <c r="W247" s="355"/>
      <c r="X247" s="355"/>
      <c r="Y247" s="355"/>
      <c r="Z247" s="355"/>
      <c r="AA247" s="355"/>
      <c r="AB247" s="355"/>
      <c r="AC247" s="355"/>
      <c r="AD247" s="355"/>
      <c r="AE247" s="355"/>
      <c r="AF247" s="355"/>
      <c r="AG247" s="355"/>
      <c r="AH247" s="355"/>
      <c r="AI247" s="355"/>
      <c r="AK247" s="154"/>
      <c r="AL247" s="154"/>
      <c r="AM247" s="154"/>
      <c r="AN247" s="154"/>
      <c r="AO247" s="74"/>
      <c r="AP247" s="367"/>
      <c r="AQ247" s="367"/>
      <c r="AR247" s="367"/>
      <c r="AS247" s="367"/>
      <c r="AT247" s="367"/>
      <c r="AU247" s="367"/>
      <c r="AV247" s="367"/>
      <c r="AW247" s="367"/>
      <c r="AX247" s="367"/>
      <c r="AY247" s="367"/>
      <c r="BA247" s="367"/>
      <c r="BB247" s="367"/>
      <c r="BC247" s="367"/>
      <c r="BD247" s="367"/>
      <c r="BE247" s="367"/>
      <c r="BF247" s="186"/>
    </row>
    <row r="248" spans="4:72" ht="15.75" customHeight="1" x14ac:dyDescent="0.25">
      <c r="D248" s="74"/>
      <c r="E248" s="196" t="s">
        <v>292</v>
      </c>
      <c r="F248" s="213"/>
      <c r="G248" s="213"/>
      <c r="H248" s="690"/>
      <c r="I248" s="690"/>
      <c r="J248" s="690"/>
      <c r="K248" s="690"/>
      <c r="L248" s="213"/>
      <c r="M248" s="213"/>
      <c r="N248" s="213"/>
      <c r="P248" s="213" t="s">
        <v>293</v>
      </c>
      <c r="Q248" s="213"/>
      <c r="R248" s="213"/>
      <c r="S248" s="213"/>
      <c r="T248" s="227"/>
      <c r="U248" s="186"/>
      <c r="W248" s="355">
        <f t="shared" ref="W248:AI248" si="237">IF($H250="",0,IF($H248=W$24,1,0))</f>
        <v>0</v>
      </c>
      <c r="X248" s="355">
        <f t="shared" si="237"/>
        <v>0</v>
      </c>
      <c r="Y248" s="355">
        <f t="shared" si="237"/>
        <v>0</v>
      </c>
      <c r="Z248" s="355">
        <f t="shared" si="237"/>
        <v>0</v>
      </c>
      <c r="AA248" s="355">
        <f t="shared" si="237"/>
        <v>0</v>
      </c>
      <c r="AB248" s="355">
        <f t="shared" si="237"/>
        <v>0</v>
      </c>
      <c r="AC248" s="355">
        <f t="shared" si="237"/>
        <v>0</v>
      </c>
      <c r="AD248" s="355">
        <f t="shared" si="237"/>
        <v>0</v>
      </c>
      <c r="AE248" s="355">
        <f t="shared" si="237"/>
        <v>0</v>
      </c>
      <c r="AF248" s="355">
        <f t="shared" si="237"/>
        <v>0</v>
      </c>
      <c r="AG248" s="355">
        <f t="shared" si="237"/>
        <v>0</v>
      </c>
      <c r="AH248" s="355">
        <f t="shared" si="237"/>
        <v>0</v>
      </c>
      <c r="AI248" s="355">
        <f t="shared" si="237"/>
        <v>0</v>
      </c>
      <c r="AK248" s="154"/>
      <c r="AL248" s="154"/>
      <c r="AM248" s="154"/>
      <c r="AN248" s="154"/>
      <c r="AO248" s="74"/>
      <c r="AP248" s="196" t="s">
        <v>292</v>
      </c>
      <c r="AQ248" s="367"/>
      <c r="AR248" s="367"/>
      <c r="AS248" s="559"/>
      <c r="AT248" s="559"/>
      <c r="AU248" s="559"/>
      <c r="AV248" s="559"/>
      <c r="AW248" s="367"/>
      <c r="AX248" s="367"/>
      <c r="AY248" s="367"/>
      <c r="BA248" s="367" t="s">
        <v>293</v>
      </c>
      <c r="BB248" s="367"/>
      <c r="BC248" s="367"/>
      <c r="BD248" s="367"/>
      <c r="BE248" s="305"/>
      <c r="BF248" s="186"/>
      <c r="BH248" s="355">
        <f t="shared" ref="BH248:BT248" si="238">IF($H250="",0,IF($H248=BH$24,1,0))</f>
        <v>0</v>
      </c>
      <c r="BI248" s="355">
        <f t="shared" si="238"/>
        <v>0</v>
      </c>
      <c r="BJ248" s="355">
        <f t="shared" si="238"/>
        <v>0</v>
      </c>
      <c r="BK248" s="355">
        <f t="shared" si="238"/>
        <v>0</v>
      </c>
      <c r="BL248" s="355">
        <f t="shared" si="238"/>
        <v>0</v>
      </c>
      <c r="BM248" s="355">
        <f t="shared" si="238"/>
        <v>0</v>
      </c>
      <c r="BN248" s="355">
        <f t="shared" si="238"/>
        <v>0</v>
      </c>
      <c r="BO248" s="355">
        <f t="shared" si="238"/>
        <v>0</v>
      </c>
      <c r="BP248" s="355">
        <f t="shared" si="238"/>
        <v>0</v>
      </c>
      <c r="BQ248" s="355">
        <f t="shared" si="238"/>
        <v>0</v>
      </c>
      <c r="BR248" s="355">
        <f t="shared" si="238"/>
        <v>0</v>
      </c>
      <c r="BS248" s="355">
        <f t="shared" si="238"/>
        <v>0</v>
      </c>
      <c r="BT248" s="355">
        <f t="shared" si="238"/>
        <v>0</v>
      </c>
    </row>
    <row r="249" spans="4:72" x14ac:dyDescent="0.25">
      <c r="D249" s="74"/>
      <c r="W249" s="712">
        <f t="shared" ref="W249" si="239">T248</f>
        <v>0</v>
      </c>
      <c r="X249" s="712"/>
      <c r="Y249" s="712"/>
      <c r="Z249" s="712"/>
      <c r="AA249" s="712"/>
      <c r="AB249" s="712"/>
      <c r="AC249" s="712"/>
      <c r="AD249" s="712"/>
      <c r="AE249" s="712"/>
      <c r="AF249" s="712"/>
      <c r="AG249" s="712"/>
      <c r="AH249" s="712"/>
      <c r="AI249" s="712"/>
      <c r="AK249" s="154"/>
      <c r="AL249" s="154"/>
      <c r="AM249" s="154"/>
      <c r="AN249" s="154"/>
      <c r="AO249" s="74"/>
      <c r="BH249" s="712">
        <f t="shared" ref="BH249" si="240">BE248</f>
        <v>0</v>
      </c>
      <c r="BI249" s="712"/>
      <c r="BJ249" s="712"/>
      <c r="BK249" s="712"/>
      <c r="BL249" s="712"/>
      <c r="BM249" s="712"/>
      <c r="BN249" s="712"/>
      <c r="BO249" s="712"/>
      <c r="BP249" s="712"/>
      <c r="BQ249" s="712"/>
      <c r="BR249" s="712"/>
      <c r="BS249" s="712"/>
      <c r="BT249" s="712"/>
    </row>
    <row r="250" spans="4:72" ht="134.25" customHeight="1" x14ac:dyDescent="0.25">
      <c r="D250" s="74"/>
      <c r="E250" s="198" t="s">
        <v>298</v>
      </c>
      <c r="F250" s="213"/>
      <c r="G250" s="213"/>
      <c r="H250" s="686"/>
      <c r="I250" s="687"/>
      <c r="J250" s="687"/>
      <c r="K250" s="687"/>
      <c r="L250" s="687"/>
      <c r="M250" s="687"/>
      <c r="N250" s="687"/>
      <c r="O250" s="687"/>
      <c r="P250" s="687"/>
      <c r="Q250" s="687"/>
      <c r="R250" s="687"/>
      <c r="S250" s="687"/>
      <c r="T250" s="687"/>
      <c r="U250" s="688"/>
      <c r="W250" s="355"/>
      <c r="X250" s="355"/>
      <c r="Y250" s="355"/>
      <c r="Z250" s="355"/>
      <c r="AA250" s="355"/>
      <c r="AB250" s="355"/>
      <c r="AC250" s="355"/>
      <c r="AD250" s="355"/>
      <c r="AE250" s="355"/>
      <c r="AF250" s="355"/>
      <c r="AG250" s="355"/>
      <c r="AH250" s="355"/>
      <c r="AI250" s="355"/>
      <c r="AK250" s="154"/>
      <c r="AL250" s="154"/>
      <c r="AM250" s="154"/>
      <c r="AN250" s="154"/>
      <c r="AO250" s="74"/>
      <c r="AP250" s="198" t="s">
        <v>298</v>
      </c>
      <c r="AQ250" s="367"/>
      <c r="AR250" s="367"/>
      <c r="AS250" s="705"/>
      <c r="AT250" s="706"/>
      <c r="AU250" s="706"/>
      <c r="AV250" s="706"/>
      <c r="AW250" s="706"/>
      <c r="AX250" s="706"/>
      <c r="AY250" s="706"/>
      <c r="AZ250" s="706"/>
      <c r="BA250" s="706"/>
      <c r="BB250" s="706"/>
      <c r="BC250" s="706"/>
      <c r="BD250" s="706"/>
      <c r="BE250" s="706"/>
      <c r="BF250" s="707"/>
    </row>
    <row r="251" spans="4:72" x14ac:dyDescent="0.25">
      <c r="D251" s="74"/>
      <c r="E251" s="213"/>
      <c r="F251" s="213"/>
      <c r="G251" s="213"/>
      <c r="H251" s="223" t="s">
        <v>299</v>
      </c>
      <c r="I251" s="213"/>
      <c r="J251" s="213"/>
      <c r="K251" s="213"/>
      <c r="L251" s="213"/>
      <c r="M251" s="689">
        <f>1000-LEN(H250)</f>
        <v>1000</v>
      </c>
      <c r="N251" s="689"/>
      <c r="P251" s="213"/>
      <c r="Q251" s="213"/>
      <c r="R251" s="213"/>
      <c r="S251" s="213"/>
      <c r="T251" s="213"/>
      <c r="U251" s="186"/>
      <c r="W251" s="355"/>
      <c r="X251" s="355"/>
      <c r="Y251" s="355"/>
      <c r="Z251" s="355"/>
      <c r="AA251" s="355"/>
      <c r="AB251" s="355"/>
      <c r="AC251" s="355"/>
      <c r="AD251" s="355"/>
      <c r="AE251" s="355"/>
      <c r="AF251" s="355"/>
      <c r="AG251" s="355"/>
      <c r="AH251" s="355"/>
      <c r="AI251" s="355"/>
      <c r="AK251" s="154"/>
      <c r="AL251" s="154"/>
      <c r="AM251" s="154"/>
      <c r="AN251" s="154"/>
      <c r="AO251" s="74"/>
      <c r="AP251" s="367"/>
      <c r="AQ251" s="367"/>
      <c r="AR251" s="367"/>
      <c r="AS251" s="223" t="s">
        <v>299</v>
      </c>
      <c r="AT251" s="367"/>
      <c r="AU251" s="367"/>
      <c r="AV251" s="367"/>
      <c r="AW251" s="367"/>
      <c r="AX251" s="689">
        <f>1000-LEN(AS250)</f>
        <v>1000</v>
      </c>
      <c r="AY251" s="689"/>
      <c r="BA251" s="367"/>
      <c r="BB251" s="367"/>
      <c r="BC251" s="367"/>
      <c r="BD251" s="367"/>
      <c r="BE251" s="367"/>
      <c r="BF251" s="186"/>
    </row>
    <row r="252" spans="4:72" x14ac:dyDescent="0.25">
      <c r="D252" s="74"/>
      <c r="E252" s="213"/>
      <c r="F252" s="213"/>
      <c r="G252" s="213"/>
      <c r="H252" s="213"/>
      <c r="I252" s="213"/>
      <c r="J252" s="213"/>
      <c r="K252" s="213"/>
      <c r="L252" s="213"/>
      <c r="M252" s="213"/>
      <c r="N252" s="213"/>
      <c r="P252" s="213"/>
      <c r="Q252" s="213"/>
      <c r="R252" s="213"/>
      <c r="S252" s="213"/>
      <c r="T252" s="213"/>
      <c r="U252" s="186"/>
      <c r="W252" s="355"/>
      <c r="X252" s="355"/>
      <c r="Y252" s="355"/>
      <c r="Z252" s="355"/>
      <c r="AA252" s="355"/>
      <c r="AB252" s="355"/>
      <c r="AC252" s="355"/>
      <c r="AD252" s="355"/>
      <c r="AE252" s="355"/>
      <c r="AF252" s="355"/>
      <c r="AG252" s="355"/>
      <c r="AH252" s="355"/>
      <c r="AI252" s="355"/>
      <c r="AK252" s="154"/>
      <c r="AL252" s="154"/>
      <c r="AM252" s="154"/>
      <c r="AN252" s="154"/>
      <c r="AO252" s="74"/>
      <c r="AP252" s="367"/>
      <c r="AQ252" s="367"/>
      <c r="AR252" s="367"/>
      <c r="AS252" s="367"/>
      <c r="AT252" s="367"/>
      <c r="AU252" s="367"/>
      <c r="AV252" s="367"/>
      <c r="AW252" s="367"/>
      <c r="AX252" s="367"/>
      <c r="AY252" s="367"/>
      <c r="BA252" s="367"/>
      <c r="BB252" s="367"/>
      <c r="BC252" s="367"/>
      <c r="BD252" s="367"/>
      <c r="BE252" s="367"/>
      <c r="BF252" s="186"/>
    </row>
    <row r="253" spans="4:72" ht="15.75" customHeight="1" x14ac:dyDescent="0.25">
      <c r="D253" s="74"/>
      <c r="E253" s="196" t="s">
        <v>292</v>
      </c>
      <c r="F253" s="213"/>
      <c r="G253" s="213"/>
      <c r="H253" s="690"/>
      <c r="I253" s="690"/>
      <c r="J253" s="690"/>
      <c r="K253" s="690"/>
      <c r="L253" s="213"/>
      <c r="M253" s="213"/>
      <c r="N253" s="213"/>
      <c r="P253" s="213" t="s">
        <v>293</v>
      </c>
      <c r="Q253" s="213"/>
      <c r="R253" s="213"/>
      <c r="S253" s="213"/>
      <c r="T253" s="227"/>
      <c r="U253" s="186"/>
      <c r="W253" s="355">
        <f t="shared" ref="W253:AI253" si="241">IF($H255="",0,IF($H253=W$24,1,0))</f>
        <v>0</v>
      </c>
      <c r="X253" s="355">
        <f t="shared" si="241"/>
        <v>0</v>
      </c>
      <c r="Y253" s="355">
        <f t="shared" si="241"/>
        <v>0</v>
      </c>
      <c r="Z253" s="355">
        <f t="shared" si="241"/>
        <v>0</v>
      </c>
      <c r="AA253" s="355">
        <f t="shared" si="241"/>
        <v>0</v>
      </c>
      <c r="AB253" s="355">
        <f t="shared" si="241"/>
        <v>0</v>
      </c>
      <c r="AC253" s="355">
        <f t="shared" si="241"/>
        <v>0</v>
      </c>
      <c r="AD253" s="355">
        <f t="shared" si="241"/>
        <v>0</v>
      </c>
      <c r="AE253" s="355">
        <f t="shared" si="241"/>
        <v>0</v>
      </c>
      <c r="AF253" s="355">
        <f t="shared" si="241"/>
        <v>0</v>
      </c>
      <c r="AG253" s="355">
        <f t="shared" si="241"/>
        <v>0</v>
      </c>
      <c r="AH253" s="355">
        <f t="shared" si="241"/>
        <v>0</v>
      </c>
      <c r="AI253" s="355">
        <f t="shared" si="241"/>
        <v>0</v>
      </c>
      <c r="AK253" s="154"/>
      <c r="AL253" s="154"/>
      <c r="AM253" s="154"/>
      <c r="AN253" s="154"/>
      <c r="AO253" s="74"/>
      <c r="AP253" s="196" t="s">
        <v>292</v>
      </c>
      <c r="AQ253" s="367"/>
      <c r="AR253" s="367"/>
      <c r="AS253" s="559"/>
      <c r="AT253" s="559"/>
      <c r="AU253" s="559"/>
      <c r="AV253" s="559"/>
      <c r="AW253" s="367"/>
      <c r="AX253" s="367"/>
      <c r="AY253" s="367"/>
      <c r="BA253" s="367" t="s">
        <v>293</v>
      </c>
      <c r="BB253" s="367"/>
      <c r="BC253" s="367"/>
      <c r="BD253" s="367"/>
      <c r="BE253" s="305"/>
      <c r="BF253" s="186"/>
      <c r="BH253" s="355">
        <f t="shared" ref="BH253:BT253" si="242">IF($H255="",0,IF($H253=BH$24,1,0))</f>
        <v>0</v>
      </c>
      <c r="BI253" s="355">
        <f t="shared" si="242"/>
        <v>0</v>
      </c>
      <c r="BJ253" s="355">
        <f t="shared" si="242"/>
        <v>0</v>
      </c>
      <c r="BK253" s="355">
        <f t="shared" si="242"/>
        <v>0</v>
      </c>
      <c r="BL253" s="355">
        <f t="shared" si="242"/>
        <v>0</v>
      </c>
      <c r="BM253" s="355">
        <f t="shared" si="242"/>
        <v>0</v>
      </c>
      <c r="BN253" s="355">
        <f t="shared" si="242"/>
        <v>0</v>
      </c>
      <c r="BO253" s="355">
        <f t="shared" si="242"/>
        <v>0</v>
      </c>
      <c r="BP253" s="355">
        <f t="shared" si="242"/>
        <v>0</v>
      </c>
      <c r="BQ253" s="355">
        <f t="shared" si="242"/>
        <v>0</v>
      </c>
      <c r="BR253" s="355">
        <f t="shared" si="242"/>
        <v>0</v>
      </c>
      <c r="BS253" s="355">
        <f t="shared" si="242"/>
        <v>0</v>
      </c>
      <c r="BT253" s="355">
        <f t="shared" si="242"/>
        <v>0</v>
      </c>
    </row>
    <row r="254" spans="4:72" x14ac:dyDescent="0.25">
      <c r="D254" s="74"/>
      <c r="W254" s="712">
        <f t="shared" ref="W254" si="243">T253</f>
        <v>0</v>
      </c>
      <c r="X254" s="712"/>
      <c r="Y254" s="712"/>
      <c r="Z254" s="712"/>
      <c r="AA254" s="712"/>
      <c r="AB254" s="712"/>
      <c r="AC254" s="712"/>
      <c r="AD254" s="712"/>
      <c r="AE254" s="712"/>
      <c r="AF254" s="712"/>
      <c r="AG254" s="712"/>
      <c r="AH254" s="712"/>
      <c r="AI254" s="712"/>
      <c r="AK254" s="154"/>
      <c r="AL254" s="154"/>
      <c r="AM254" s="154"/>
      <c r="AN254" s="154"/>
      <c r="AO254" s="74"/>
      <c r="BH254" s="712">
        <f t="shared" ref="BH254" si="244">BE253</f>
        <v>0</v>
      </c>
      <c r="BI254" s="712"/>
      <c r="BJ254" s="712"/>
      <c r="BK254" s="712"/>
      <c r="BL254" s="712"/>
      <c r="BM254" s="712"/>
      <c r="BN254" s="712"/>
      <c r="BO254" s="712"/>
      <c r="BP254" s="712"/>
      <c r="BQ254" s="712"/>
      <c r="BR254" s="712"/>
      <c r="BS254" s="712"/>
      <c r="BT254" s="712"/>
    </row>
    <row r="255" spans="4:72" ht="134.25" customHeight="1" x14ac:dyDescent="0.25">
      <c r="D255" s="74"/>
      <c r="E255" s="198" t="s">
        <v>298</v>
      </c>
      <c r="F255" s="213"/>
      <c r="G255" s="213"/>
      <c r="H255" s="686"/>
      <c r="I255" s="687"/>
      <c r="J255" s="687"/>
      <c r="K255" s="687"/>
      <c r="L255" s="687"/>
      <c r="M255" s="687"/>
      <c r="N255" s="687"/>
      <c r="O255" s="687"/>
      <c r="P255" s="687"/>
      <c r="Q255" s="687"/>
      <c r="R255" s="687"/>
      <c r="S255" s="687"/>
      <c r="T255" s="687"/>
      <c r="U255" s="688"/>
      <c r="W255" s="355"/>
      <c r="X255" s="355"/>
      <c r="Y255" s="355"/>
      <c r="Z255" s="355"/>
      <c r="AA255" s="355"/>
      <c r="AB255" s="355"/>
      <c r="AC255" s="355"/>
      <c r="AD255" s="355"/>
      <c r="AE255" s="355"/>
      <c r="AF255" s="355"/>
      <c r="AG255" s="355"/>
      <c r="AH255" s="355"/>
      <c r="AI255" s="355"/>
      <c r="AK255" s="154"/>
      <c r="AL255" s="154"/>
      <c r="AM255" s="154"/>
      <c r="AN255" s="154"/>
      <c r="AO255" s="74"/>
      <c r="AP255" s="198" t="s">
        <v>298</v>
      </c>
      <c r="AQ255" s="367"/>
      <c r="AR255" s="367"/>
      <c r="AS255" s="705"/>
      <c r="AT255" s="706"/>
      <c r="AU255" s="706"/>
      <c r="AV255" s="706"/>
      <c r="AW255" s="706"/>
      <c r="AX255" s="706"/>
      <c r="AY255" s="706"/>
      <c r="AZ255" s="706"/>
      <c r="BA255" s="706"/>
      <c r="BB255" s="706"/>
      <c r="BC255" s="706"/>
      <c r="BD255" s="706"/>
      <c r="BE255" s="706"/>
      <c r="BF255" s="707"/>
    </row>
    <row r="256" spans="4:72" x14ac:dyDescent="0.25">
      <c r="D256" s="74"/>
      <c r="E256" s="213"/>
      <c r="F256" s="213"/>
      <c r="G256" s="213"/>
      <c r="H256" s="223" t="s">
        <v>299</v>
      </c>
      <c r="I256" s="213"/>
      <c r="J256" s="213"/>
      <c r="K256" s="213"/>
      <c r="L256" s="213"/>
      <c r="M256" s="689">
        <f>1000-LEN(H255)</f>
        <v>1000</v>
      </c>
      <c r="N256" s="689"/>
      <c r="P256" s="213"/>
      <c r="Q256" s="213"/>
      <c r="R256" s="213"/>
      <c r="S256" s="213"/>
      <c r="T256" s="213"/>
      <c r="U256" s="186"/>
      <c r="W256" s="355"/>
      <c r="X256" s="355"/>
      <c r="Y256" s="355"/>
      <c r="Z256" s="355"/>
      <c r="AA256" s="355"/>
      <c r="AB256" s="355"/>
      <c r="AC256" s="355"/>
      <c r="AD256" s="355"/>
      <c r="AE256" s="355"/>
      <c r="AF256" s="355"/>
      <c r="AG256" s="355"/>
      <c r="AH256" s="355"/>
      <c r="AI256" s="355"/>
      <c r="AK256" s="154"/>
      <c r="AL256" s="154"/>
      <c r="AM256" s="154"/>
      <c r="AN256" s="154"/>
      <c r="AO256" s="74"/>
      <c r="AP256" s="367"/>
      <c r="AQ256" s="367"/>
      <c r="AR256" s="367"/>
      <c r="AS256" s="223" t="s">
        <v>299</v>
      </c>
      <c r="AT256" s="367"/>
      <c r="AU256" s="367"/>
      <c r="AV256" s="367"/>
      <c r="AW256" s="367"/>
      <c r="AX256" s="689">
        <f>1000-LEN(AS255)</f>
        <v>1000</v>
      </c>
      <c r="AY256" s="689"/>
      <c r="BA256" s="367"/>
      <c r="BB256" s="367"/>
      <c r="BC256" s="367"/>
      <c r="BD256" s="367"/>
      <c r="BE256" s="367"/>
      <c r="BF256" s="186"/>
    </row>
    <row r="257" spans="4:72" x14ac:dyDescent="0.25">
      <c r="D257" s="74"/>
      <c r="E257" s="213"/>
      <c r="F257" s="213"/>
      <c r="G257" s="213"/>
      <c r="H257" s="213"/>
      <c r="I257" s="213"/>
      <c r="J257" s="213"/>
      <c r="K257" s="213"/>
      <c r="L257" s="213"/>
      <c r="M257" s="213"/>
      <c r="N257" s="213"/>
      <c r="P257" s="213"/>
      <c r="Q257" s="213"/>
      <c r="R257" s="213"/>
      <c r="S257" s="213"/>
      <c r="T257" s="213"/>
      <c r="U257" s="186"/>
      <c r="W257" s="355"/>
      <c r="X257" s="355"/>
      <c r="Y257" s="355"/>
      <c r="Z257" s="355"/>
      <c r="AA257" s="355"/>
      <c r="AB257" s="355"/>
      <c r="AC257" s="355"/>
      <c r="AD257" s="355"/>
      <c r="AE257" s="355"/>
      <c r="AF257" s="355"/>
      <c r="AG257" s="355"/>
      <c r="AH257" s="355"/>
      <c r="AI257" s="355"/>
      <c r="AK257" s="154"/>
      <c r="AL257" s="154"/>
      <c r="AM257" s="154"/>
      <c r="AN257" s="154"/>
      <c r="AO257" s="74"/>
      <c r="AP257" s="367"/>
      <c r="AQ257" s="367"/>
      <c r="AR257" s="367"/>
      <c r="AS257" s="367"/>
      <c r="AT257" s="367"/>
      <c r="AU257" s="367"/>
      <c r="AV257" s="367"/>
      <c r="AW257" s="367"/>
      <c r="AX257" s="367"/>
      <c r="AY257" s="367"/>
      <c r="BA257" s="367"/>
      <c r="BB257" s="367"/>
      <c r="BC257" s="367"/>
      <c r="BD257" s="367"/>
      <c r="BE257" s="367"/>
      <c r="BF257" s="186"/>
    </row>
    <row r="258" spans="4:72" ht="15.75" customHeight="1" x14ac:dyDescent="0.25">
      <c r="D258" s="74"/>
      <c r="E258" s="196" t="s">
        <v>292</v>
      </c>
      <c r="F258" s="213"/>
      <c r="G258" s="213"/>
      <c r="H258" s="690"/>
      <c r="I258" s="690"/>
      <c r="J258" s="690"/>
      <c r="K258" s="690"/>
      <c r="L258" s="213"/>
      <c r="M258" s="213"/>
      <c r="N258" s="213"/>
      <c r="P258" s="213" t="s">
        <v>293</v>
      </c>
      <c r="Q258" s="213"/>
      <c r="R258" s="213"/>
      <c r="S258" s="213"/>
      <c r="T258" s="227"/>
      <c r="U258" s="186"/>
      <c r="W258" s="355">
        <f t="shared" ref="W258:AI258" si="245">IF($H260="",0,IF($H258=W$24,1,0))</f>
        <v>0</v>
      </c>
      <c r="X258" s="355">
        <f t="shared" si="245"/>
        <v>0</v>
      </c>
      <c r="Y258" s="355">
        <f t="shared" si="245"/>
        <v>0</v>
      </c>
      <c r="Z258" s="355">
        <f t="shared" si="245"/>
        <v>0</v>
      </c>
      <c r="AA258" s="355">
        <f t="shared" si="245"/>
        <v>0</v>
      </c>
      <c r="AB258" s="355">
        <f t="shared" si="245"/>
        <v>0</v>
      </c>
      <c r="AC258" s="355">
        <f t="shared" si="245"/>
        <v>0</v>
      </c>
      <c r="AD258" s="355">
        <f t="shared" si="245"/>
        <v>0</v>
      </c>
      <c r="AE258" s="355">
        <f t="shared" si="245"/>
        <v>0</v>
      </c>
      <c r="AF258" s="355">
        <f t="shared" si="245"/>
        <v>0</v>
      </c>
      <c r="AG258" s="355">
        <f t="shared" si="245"/>
        <v>0</v>
      </c>
      <c r="AH258" s="355">
        <f t="shared" si="245"/>
        <v>0</v>
      </c>
      <c r="AI258" s="355">
        <f t="shared" si="245"/>
        <v>0</v>
      </c>
      <c r="AK258" s="154"/>
      <c r="AL258" s="154"/>
      <c r="AM258" s="154"/>
      <c r="AN258" s="154"/>
      <c r="AO258" s="74"/>
      <c r="AP258" s="196" t="s">
        <v>292</v>
      </c>
      <c r="AQ258" s="367"/>
      <c r="AR258" s="367"/>
      <c r="AS258" s="559"/>
      <c r="AT258" s="559"/>
      <c r="AU258" s="559"/>
      <c r="AV258" s="559"/>
      <c r="AW258" s="367"/>
      <c r="AX258" s="367"/>
      <c r="AY258" s="367"/>
      <c r="BA258" s="367" t="s">
        <v>293</v>
      </c>
      <c r="BB258" s="367"/>
      <c r="BC258" s="367"/>
      <c r="BD258" s="367"/>
      <c r="BE258" s="305"/>
      <c r="BF258" s="186"/>
      <c r="BH258" s="355">
        <f t="shared" ref="BH258:BT258" si="246">IF($H260="",0,IF($H258=BH$24,1,0))</f>
        <v>0</v>
      </c>
      <c r="BI258" s="355">
        <f t="shared" si="246"/>
        <v>0</v>
      </c>
      <c r="BJ258" s="355">
        <f t="shared" si="246"/>
        <v>0</v>
      </c>
      <c r="BK258" s="355">
        <f t="shared" si="246"/>
        <v>0</v>
      </c>
      <c r="BL258" s="355">
        <f t="shared" si="246"/>
        <v>0</v>
      </c>
      <c r="BM258" s="355">
        <f t="shared" si="246"/>
        <v>0</v>
      </c>
      <c r="BN258" s="355">
        <f t="shared" si="246"/>
        <v>0</v>
      </c>
      <c r="BO258" s="355">
        <f t="shared" si="246"/>
        <v>0</v>
      </c>
      <c r="BP258" s="355">
        <f t="shared" si="246"/>
        <v>0</v>
      </c>
      <c r="BQ258" s="355">
        <f t="shared" si="246"/>
        <v>0</v>
      </c>
      <c r="BR258" s="355">
        <f t="shared" si="246"/>
        <v>0</v>
      </c>
      <c r="BS258" s="355">
        <f t="shared" si="246"/>
        <v>0</v>
      </c>
      <c r="BT258" s="355">
        <f t="shared" si="246"/>
        <v>0</v>
      </c>
    </row>
    <row r="259" spans="4:72" x14ac:dyDescent="0.25">
      <c r="D259" s="74"/>
      <c r="W259" s="712">
        <f t="shared" ref="W259" si="247">T258</f>
        <v>0</v>
      </c>
      <c r="X259" s="712"/>
      <c r="Y259" s="712"/>
      <c r="Z259" s="712"/>
      <c r="AA259" s="712"/>
      <c r="AB259" s="712"/>
      <c r="AC259" s="712"/>
      <c r="AD259" s="712"/>
      <c r="AE259" s="712"/>
      <c r="AF259" s="712"/>
      <c r="AG259" s="712"/>
      <c r="AH259" s="712"/>
      <c r="AI259" s="712"/>
      <c r="AK259" s="154"/>
      <c r="AL259" s="154"/>
      <c r="AM259" s="154"/>
      <c r="AN259" s="154"/>
      <c r="AO259" s="74"/>
      <c r="BH259" s="712">
        <f t="shared" ref="BH259" si="248">BE258</f>
        <v>0</v>
      </c>
      <c r="BI259" s="712"/>
      <c r="BJ259" s="712"/>
      <c r="BK259" s="712"/>
      <c r="BL259" s="712"/>
      <c r="BM259" s="712"/>
      <c r="BN259" s="712"/>
      <c r="BO259" s="712"/>
      <c r="BP259" s="712"/>
      <c r="BQ259" s="712"/>
      <c r="BR259" s="712"/>
      <c r="BS259" s="712"/>
      <c r="BT259" s="712"/>
    </row>
    <row r="260" spans="4:72" ht="134.25" customHeight="1" x14ac:dyDescent="0.25">
      <c r="D260" s="74"/>
      <c r="E260" s="198" t="s">
        <v>298</v>
      </c>
      <c r="F260" s="213"/>
      <c r="G260" s="213"/>
      <c r="H260" s="686"/>
      <c r="I260" s="687"/>
      <c r="J260" s="687"/>
      <c r="K260" s="687"/>
      <c r="L260" s="687"/>
      <c r="M260" s="687"/>
      <c r="N260" s="687"/>
      <c r="O260" s="687"/>
      <c r="P260" s="687"/>
      <c r="Q260" s="687"/>
      <c r="R260" s="687"/>
      <c r="S260" s="687"/>
      <c r="T260" s="687"/>
      <c r="U260" s="688"/>
      <c r="W260" s="355"/>
      <c r="X260" s="355"/>
      <c r="Y260" s="355"/>
      <c r="Z260" s="355"/>
      <c r="AA260" s="355"/>
      <c r="AB260" s="355"/>
      <c r="AC260" s="355"/>
      <c r="AD260" s="355"/>
      <c r="AE260" s="355"/>
      <c r="AF260" s="355"/>
      <c r="AG260" s="355"/>
      <c r="AH260" s="355"/>
      <c r="AI260" s="355"/>
      <c r="AK260" s="154"/>
      <c r="AL260" s="154"/>
      <c r="AM260" s="154"/>
      <c r="AN260" s="154"/>
      <c r="AO260" s="74"/>
      <c r="AP260" s="198" t="s">
        <v>298</v>
      </c>
      <c r="AQ260" s="367"/>
      <c r="AR260" s="367"/>
      <c r="AS260" s="705"/>
      <c r="AT260" s="706"/>
      <c r="AU260" s="706"/>
      <c r="AV260" s="706"/>
      <c r="AW260" s="706"/>
      <c r="AX260" s="706"/>
      <c r="AY260" s="706"/>
      <c r="AZ260" s="706"/>
      <c r="BA260" s="706"/>
      <c r="BB260" s="706"/>
      <c r="BC260" s="706"/>
      <c r="BD260" s="706"/>
      <c r="BE260" s="706"/>
      <c r="BF260" s="707"/>
    </row>
    <row r="261" spans="4:72" x14ac:dyDescent="0.25">
      <c r="D261" s="74"/>
      <c r="E261" s="213"/>
      <c r="F261" s="213"/>
      <c r="G261" s="213"/>
      <c r="H261" s="223" t="s">
        <v>299</v>
      </c>
      <c r="I261" s="213"/>
      <c r="J261" s="213"/>
      <c r="K261" s="213"/>
      <c r="L261" s="213"/>
      <c r="M261" s="689">
        <f>1000-LEN(H260)</f>
        <v>1000</v>
      </c>
      <c r="N261" s="689"/>
      <c r="P261" s="213"/>
      <c r="Q261" s="213"/>
      <c r="R261" s="213"/>
      <c r="S261" s="213"/>
      <c r="T261" s="213"/>
      <c r="U261" s="186"/>
      <c r="W261" s="355"/>
      <c r="X261" s="355"/>
      <c r="Y261" s="355"/>
      <c r="Z261" s="355"/>
      <c r="AA261" s="355"/>
      <c r="AB261" s="355"/>
      <c r="AC261" s="355"/>
      <c r="AD261" s="355"/>
      <c r="AE261" s="355"/>
      <c r="AF261" s="355"/>
      <c r="AG261" s="355"/>
      <c r="AH261" s="355"/>
      <c r="AI261" s="355"/>
      <c r="AK261" s="154"/>
      <c r="AL261" s="154"/>
      <c r="AM261" s="154"/>
      <c r="AN261" s="154"/>
      <c r="AO261" s="74"/>
      <c r="AP261" s="367"/>
      <c r="AQ261" s="367"/>
      <c r="AR261" s="367"/>
      <c r="AS261" s="223" t="s">
        <v>299</v>
      </c>
      <c r="AT261" s="367"/>
      <c r="AU261" s="367"/>
      <c r="AV261" s="367"/>
      <c r="AW261" s="367"/>
      <c r="AX261" s="689">
        <f>1000-LEN(AS260)</f>
        <v>1000</v>
      </c>
      <c r="AY261" s="689"/>
      <c r="BA261" s="367"/>
      <c r="BB261" s="367"/>
      <c r="BC261" s="367"/>
      <c r="BD261" s="367"/>
      <c r="BE261" s="367"/>
      <c r="BF261" s="186"/>
    </row>
    <row r="262" spans="4:72" x14ac:dyDescent="0.25">
      <c r="D262" s="74"/>
      <c r="E262" s="213"/>
      <c r="F262" s="213"/>
      <c r="G262" s="213"/>
      <c r="H262" s="213"/>
      <c r="I262" s="213"/>
      <c r="J262" s="213"/>
      <c r="K262" s="213"/>
      <c r="L262" s="213"/>
      <c r="M262" s="213"/>
      <c r="N262" s="213"/>
      <c r="P262" s="213"/>
      <c r="Q262" s="213"/>
      <c r="R262" s="213"/>
      <c r="S262" s="213"/>
      <c r="T262" s="213"/>
      <c r="U262" s="186"/>
      <c r="W262" s="355"/>
      <c r="X262" s="355"/>
      <c r="Y262" s="355"/>
      <c r="Z262" s="355"/>
      <c r="AA262" s="355"/>
      <c r="AB262" s="355"/>
      <c r="AC262" s="355"/>
      <c r="AD262" s="355"/>
      <c r="AE262" s="355"/>
      <c r="AF262" s="355"/>
      <c r="AG262" s="355"/>
      <c r="AH262" s="355"/>
      <c r="AI262" s="355"/>
      <c r="AK262" s="154"/>
      <c r="AL262" s="154"/>
      <c r="AM262" s="154"/>
      <c r="AN262" s="154"/>
      <c r="AO262" s="74"/>
      <c r="AP262" s="367"/>
      <c r="AQ262" s="367"/>
      <c r="AR262" s="367"/>
      <c r="AS262" s="367"/>
      <c r="AT262" s="367"/>
      <c r="AU262" s="367"/>
      <c r="AV262" s="367"/>
      <c r="AW262" s="367"/>
      <c r="AX262" s="367"/>
      <c r="AY262" s="367"/>
      <c r="BA262" s="367"/>
      <c r="BB262" s="367"/>
      <c r="BC262" s="367"/>
      <c r="BD262" s="367"/>
      <c r="BE262" s="367"/>
      <c r="BF262" s="186"/>
    </row>
    <row r="263" spans="4:72" ht="15.75" customHeight="1" x14ac:dyDescent="0.25">
      <c r="D263" s="74"/>
      <c r="E263" s="196" t="s">
        <v>292</v>
      </c>
      <c r="F263" s="213"/>
      <c r="G263" s="213"/>
      <c r="H263" s="690"/>
      <c r="I263" s="690"/>
      <c r="J263" s="690"/>
      <c r="K263" s="690"/>
      <c r="L263" s="213"/>
      <c r="M263" s="213"/>
      <c r="N263" s="213"/>
      <c r="P263" s="213" t="s">
        <v>293</v>
      </c>
      <c r="Q263" s="213"/>
      <c r="R263" s="213"/>
      <c r="S263" s="213"/>
      <c r="T263" s="227"/>
      <c r="U263" s="186"/>
      <c r="W263" s="355">
        <f t="shared" ref="W263:AI263" si="249">IF($H265="",0,IF($H263=W$24,1,0))</f>
        <v>0</v>
      </c>
      <c r="X263" s="355">
        <f t="shared" si="249"/>
        <v>0</v>
      </c>
      <c r="Y263" s="355">
        <f t="shared" si="249"/>
        <v>0</v>
      </c>
      <c r="Z263" s="355">
        <f t="shared" si="249"/>
        <v>0</v>
      </c>
      <c r="AA263" s="355">
        <f t="shared" si="249"/>
        <v>0</v>
      </c>
      <c r="AB263" s="355">
        <f t="shared" si="249"/>
        <v>0</v>
      </c>
      <c r="AC263" s="355">
        <f t="shared" si="249"/>
        <v>0</v>
      </c>
      <c r="AD263" s="355">
        <f t="shared" si="249"/>
        <v>0</v>
      </c>
      <c r="AE263" s="355">
        <f t="shared" si="249"/>
        <v>0</v>
      </c>
      <c r="AF263" s="355">
        <f t="shared" si="249"/>
        <v>0</v>
      </c>
      <c r="AG263" s="355">
        <f t="shared" si="249"/>
        <v>0</v>
      </c>
      <c r="AH263" s="355">
        <f t="shared" si="249"/>
        <v>0</v>
      </c>
      <c r="AI263" s="355">
        <f t="shared" si="249"/>
        <v>0</v>
      </c>
      <c r="AK263" s="154"/>
      <c r="AL263" s="154"/>
      <c r="AM263" s="154"/>
      <c r="AN263" s="154"/>
      <c r="AO263" s="74"/>
      <c r="AP263" s="196" t="s">
        <v>292</v>
      </c>
      <c r="AQ263" s="367"/>
      <c r="AR263" s="367"/>
      <c r="AS263" s="559"/>
      <c r="AT263" s="559"/>
      <c r="AU263" s="559"/>
      <c r="AV263" s="559"/>
      <c r="AW263" s="367"/>
      <c r="AX263" s="367"/>
      <c r="AY263" s="367"/>
      <c r="BA263" s="367" t="s">
        <v>293</v>
      </c>
      <c r="BB263" s="367"/>
      <c r="BC263" s="367"/>
      <c r="BD263" s="367"/>
      <c r="BE263" s="305"/>
      <c r="BF263" s="186"/>
      <c r="BH263" s="355">
        <f t="shared" ref="BH263:BT263" si="250">IF($H265="",0,IF($H263=BH$24,1,0))</f>
        <v>0</v>
      </c>
      <c r="BI263" s="355">
        <f t="shared" si="250"/>
        <v>0</v>
      </c>
      <c r="BJ263" s="355">
        <f t="shared" si="250"/>
        <v>0</v>
      </c>
      <c r="BK263" s="355">
        <f t="shared" si="250"/>
        <v>0</v>
      </c>
      <c r="BL263" s="355">
        <f t="shared" si="250"/>
        <v>0</v>
      </c>
      <c r="BM263" s="355">
        <f t="shared" si="250"/>
        <v>0</v>
      </c>
      <c r="BN263" s="355">
        <f t="shared" si="250"/>
        <v>0</v>
      </c>
      <c r="BO263" s="355">
        <f t="shared" si="250"/>
        <v>0</v>
      </c>
      <c r="BP263" s="355">
        <f t="shared" si="250"/>
        <v>0</v>
      </c>
      <c r="BQ263" s="355">
        <f t="shared" si="250"/>
        <v>0</v>
      </c>
      <c r="BR263" s="355">
        <f t="shared" si="250"/>
        <v>0</v>
      </c>
      <c r="BS263" s="355">
        <f t="shared" si="250"/>
        <v>0</v>
      </c>
      <c r="BT263" s="355">
        <f t="shared" si="250"/>
        <v>0</v>
      </c>
    </row>
    <row r="264" spans="4:72" x14ac:dyDescent="0.25">
      <c r="D264" s="74"/>
      <c r="W264" s="712">
        <f t="shared" ref="W264" si="251">T263</f>
        <v>0</v>
      </c>
      <c r="X264" s="712"/>
      <c r="Y264" s="712"/>
      <c r="Z264" s="712"/>
      <c r="AA264" s="712"/>
      <c r="AB264" s="712"/>
      <c r="AC264" s="712"/>
      <c r="AD264" s="712"/>
      <c r="AE264" s="712"/>
      <c r="AF264" s="712"/>
      <c r="AG264" s="712"/>
      <c r="AH264" s="712"/>
      <c r="AI264" s="712"/>
      <c r="AK264" s="154"/>
      <c r="AL264" s="154"/>
      <c r="AM264" s="154"/>
      <c r="AN264" s="154"/>
      <c r="AO264" s="74"/>
      <c r="BH264" s="712">
        <f t="shared" ref="BH264" si="252">BE263</f>
        <v>0</v>
      </c>
      <c r="BI264" s="712"/>
      <c r="BJ264" s="712"/>
      <c r="BK264" s="712"/>
      <c r="BL264" s="712"/>
      <c r="BM264" s="712"/>
      <c r="BN264" s="712"/>
      <c r="BO264" s="712"/>
      <c r="BP264" s="712"/>
      <c r="BQ264" s="712"/>
      <c r="BR264" s="712"/>
      <c r="BS264" s="712"/>
      <c r="BT264" s="712"/>
    </row>
    <row r="265" spans="4:72" ht="134.25" customHeight="1" x14ac:dyDescent="0.25">
      <c r="D265" s="74"/>
      <c r="E265" s="198" t="s">
        <v>298</v>
      </c>
      <c r="F265" s="213"/>
      <c r="G265" s="213"/>
      <c r="H265" s="686"/>
      <c r="I265" s="687"/>
      <c r="J265" s="687"/>
      <c r="K265" s="687"/>
      <c r="L265" s="687"/>
      <c r="M265" s="687"/>
      <c r="N265" s="687"/>
      <c r="O265" s="687"/>
      <c r="P265" s="687"/>
      <c r="Q265" s="687"/>
      <c r="R265" s="687"/>
      <c r="S265" s="687"/>
      <c r="T265" s="687"/>
      <c r="U265" s="688"/>
      <c r="W265" s="355"/>
      <c r="X265" s="355"/>
      <c r="Y265" s="355"/>
      <c r="Z265" s="355"/>
      <c r="AA265" s="355"/>
      <c r="AB265" s="355"/>
      <c r="AC265" s="355"/>
      <c r="AD265" s="355"/>
      <c r="AE265" s="355"/>
      <c r="AF265" s="355"/>
      <c r="AG265" s="355"/>
      <c r="AH265" s="355"/>
      <c r="AI265" s="355"/>
      <c r="AK265" s="154"/>
      <c r="AL265" s="154"/>
      <c r="AM265" s="154"/>
      <c r="AN265" s="154"/>
      <c r="AO265" s="74"/>
      <c r="AP265" s="198" t="s">
        <v>298</v>
      </c>
      <c r="AQ265" s="367"/>
      <c r="AR265" s="367"/>
      <c r="AS265" s="705"/>
      <c r="AT265" s="706"/>
      <c r="AU265" s="706"/>
      <c r="AV265" s="706"/>
      <c r="AW265" s="706"/>
      <c r="AX265" s="706"/>
      <c r="AY265" s="706"/>
      <c r="AZ265" s="706"/>
      <c r="BA265" s="706"/>
      <c r="BB265" s="706"/>
      <c r="BC265" s="706"/>
      <c r="BD265" s="706"/>
      <c r="BE265" s="706"/>
      <c r="BF265" s="707"/>
    </row>
    <row r="266" spans="4:72" x14ac:dyDescent="0.25">
      <c r="D266" s="74"/>
      <c r="E266" s="213"/>
      <c r="F266" s="213"/>
      <c r="G266" s="213"/>
      <c r="H266" s="223" t="s">
        <v>299</v>
      </c>
      <c r="I266" s="213"/>
      <c r="J266" s="213"/>
      <c r="K266" s="213"/>
      <c r="L266" s="213"/>
      <c r="M266" s="689">
        <f>1000-LEN(H265)</f>
        <v>1000</v>
      </c>
      <c r="N266" s="689"/>
      <c r="P266" s="213"/>
      <c r="Q266" s="213"/>
      <c r="R266" s="213"/>
      <c r="S266" s="213"/>
      <c r="T266" s="213"/>
      <c r="U266" s="186"/>
      <c r="W266" s="355"/>
      <c r="X266" s="355"/>
      <c r="Y266" s="355"/>
      <c r="Z266" s="355"/>
      <c r="AA266" s="355"/>
      <c r="AB266" s="355"/>
      <c r="AC266" s="355"/>
      <c r="AD266" s="355"/>
      <c r="AE266" s="355"/>
      <c r="AF266" s="355"/>
      <c r="AG266" s="355"/>
      <c r="AH266" s="355"/>
      <c r="AI266" s="355"/>
      <c r="AK266" s="154"/>
      <c r="AL266" s="154"/>
      <c r="AM266" s="154"/>
      <c r="AN266" s="154"/>
      <c r="AO266" s="74"/>
      <c r="AP266" s="367"/>
      <c r="AQ266" s="367"/>
      <c r="AR266" s="367"/>
      <c r="AS266" s="223" t="s">
        <v>299</v>
      </c>
      <c r="AT266" s="367"/>
      <c r="AU266" s="367"/>
      <c r="AV266" s="367"/>
      <c r="AW266" s="367"/>
      <c r="AX266" s="689">
        <f>1000-LEN(AS265)</f>
        <v>1000</v>
      </c>
      <c r="AY266" s="689"/>
      <c r="BA266" s="367"/>
      <c r="BB266" s="367"/>
      <c r="BC266" s="367"/>
      <c r="BD266" s="367"/>
      <c r="BE266" s="367"/>
      <c r="BF266" s="186"/>
    </row>
    <row r="267" spans="4:72" x14ac:dyDescent="0.25">
      <c r="D267" s="74"/>
      <c r="E267" s="213"/>
      <c r="F267" s="213"/>
      <c r="G267" s="213"/>
      <c r="H267" s="213"/>
      <c r="I267" s="213"/>
      <c r="J267" s="213"/>
      <c r="K267" s="213"/>
      <c r="L267" s="213"/>
      <c r="M267" s="213"/>
      <c r="N267" s="213"/>
      <c r="P267" s="213"/>
      <c r="Q267" s="213"/>
      <c r="R267" s="213"/>
      <c r="S267" s="213"/>
      <c r="T267" s="213"/>
      <c r="U267" s="186"/>
      <c r="W267" s="355"/>
      <c r="X267" s="355"/>
      <c r="Y267" s="355"/>
      <c r="Z267" s="355"/>
      <c r="AA267" s="355"/>
      <c r="AB267" s="355"/>
      <c r="AC267" s="355"/>
      <c r="AD267" s="355"/>
      <c r="AE267" s="355"/>
      <c r="AF267" s="355"/>
      <c r="AG267" s="355"/>
      <c r="AH267" s="355"/>
      <c r="AI267" s="355"/>
      <c r="AK267" s="154"/>
      <c r="AL267" s="154"/>
      <c r="AM267" s="154"/>
      <c r="AN267" s="154"/>
      <c r="AO267" s="74"/>
      <c r="AP267" s="367"/>
      <c r="AQ267" s="367"/>
      <c r="AR267" s="367"/>
      <c r="AS267" s="367"/>
      <c r="AT267" s="367"/>
      <c r="AU267" s="367"/>
      <c r="AV267" s="367"/>
      <c r="AW267" s="367"/>
      <c r="AX267" s="367"/>
      <c r="AY267" s="367"/>
      <c r="BA267" s="367"/>
      <c r="BB267" s="367"/>
      <c r="BC267" s="367"/>
      <c r="BD267" s="367"/>
      <c r="BE267" s="367"/>
      <c r="BF267" s="186"/>
    </row>
    <row r="268" spans="4:72" ht="15.75" customHeight="1" x14ac:dyDescent="0.25">
      <c r="D268" s="74"/>
      <c r="E268" s="196" t="s">
        <v>292</v>
      </c>
      <c r="F268" s="213"/>
      <c r="G268" s="213"/>
      <c r="H268" s="690"/>
      <c r="I268" s="690"/>
      <c r="J268" s="690"/>
      <c r="K268" s="690"/>
      <c r="L268" s="213"/>
      <c r="M268" s="213"/>
      <c r="N268" s="213"/>
      <c r="P268" s="213" t="s">
        <v>293</v>
      </c>
      <c r="Q268" s="213"/>
      <c r="R268" s="213"/>
      <c r="S268" s="213"/>
      <c r="T268" s="227"/>
      <c r="U268" s="186"/>
      <c r="W268" s="355">
        <f t="shared" ref="W268:AI268" si="253">IF($H270="",0,IF($H268=W$24,1,0))</f>
        <v>0</v>
      </c>
      <c r="X268" s="355">
        <f t="shared" si="253"/>
        <v>0</v>
      </c>
      <c r="Y268" s="355">
        <f t="shared" si="253"/>
        <v>0</v>
      </c>
      <c r="Z268" s="355">
        <f t="shared" si="253"/>
        <v>0</v>
      </c>
      <c r="AA268" s="355">
        <f t="shared" si="253"/>
        <v>0</v>
      </c>
      <c r="AB268" s="355">
        <f t="shared" si="253"/>
        <v>0</v>
      </c>
      <c r="AC268" s="355">
        <f t="shared" si="253"/>
        <v>0</v>
      </c>
      <c r="AD268" s="355">
        <f t="shared" si="253"/>
        <v>0</v>
      </c>
      <c r="AE268" s="355">
        <f t="shared" si="253"/>
        <v>0</v>
      </c>
      <c r="AF268" s="355">
        <f t="shared" si="253"/>
        <v>0</v>
      </c>
      <c r="AG268" s="355">
        <f t="shared" si="253"/>
        <v>0</v>
      </c>
      <c r="AH268" s="355">
        <f t="shared" si="253"/>
        <v>0</v>
      </c>
      <c r="AI268" s="355">
        <f t="shared" si="253"/>
        <v>0</v>
      </c>
      <c r="AK268" s="154"/>
      <c r="AL268" s="154"/>
      <c r="AM268" s="154"/>
      <c r="AN268" s="154"/>
      <c r="AO268" s="74"/>
      <c r="AP268" s="196" t="s">
        <v>292</v>
      </c>
      <c r="AQ268" s="367"/>
      <c r="AR268" s="367"/>
      <c r="AS268" s="559"/>
      <c r="AT268" s="559"/>
      <c r="AU268" s="559"/>
      <c r="AV268" s="559"/>
      <c r="AW268" s="367"/>
      <c r="AX268" s="367"/>
      <c r="AY268" s="367"/>
      <c r="BA268" s="367" t="s">
        <v>293</v>
      </c>
      <c r="BB268" s="367"/>
      <c r="BC268" s="367"/>
      <c r="BD268" s="367"/>
      <c r="BE268" s="305"/>
      <c r="BF268" s="186"/>
      <c r="BH268" s="355">
        <f t="shared" ref="BH268:BT268" si="254">IF($H270="",0,IF($H268=BH$24,1,0))</f>
        <v>0</v>
      </c>
      <c r="BI268" s="355">
        <f t="shared" si="254"/>
        <v>0</v>
      </c>
      <c r="BJ268" s="355">
        <f t="shared" si="254"/>
        <v>0</v>
      </c>
      <c r="BK268" s="355">
        <f t="shared" si="254"/>
        <v>0</v>
      </c>
      <c r="BL268" s="355">
        <f t="shared" si="254"/>
        <v>0</v>
      </c>
      <c r="BM268" s="355">
        <f t="shared" si="254"/>
        <v>0</v>
      </c>
      <c r="BN268" s="355">
        <f t="shared" si="254"/>
        <v>0</v>
      </c>
      <c r="BO268" s="355">
        <f t="shared" si="254"/>
        <v>0</v>
      </c>
      <c r="BP268" s="355">
        <f t="shared" si="254"/>
        <v>0</v>
      </c>
      <c r="BQ268" s="355">
        <f t="shared" si="254"/>
        <v>0</v>
      </c>
      <c r="BR268" s="355">
        <f t="shared" si="254"/>
        <v>0</v>
      </c>
      <c r="BS268" s="355">
        <f t="shared" si="254"/>
        <v>0</v>
      </c>
      <c r="BT268" s="355">
        <f t="shared" si="254"/>
        <v>0</v>
      </c>
    </row>
    <row r="269" spans="4:72" x14ac:dyDescent="0.25">
      <c r="D269" s="74"/>
      <c r="W269" s="712">
        <f t="shared" ref="W269" si="255">T268</f>
        <v>0</v>
      </c>
      <c r="X269" s="712"/>
      <c r="Y269" s="712"/>
      <c r="Z269" s="712"/>
      <c r="AA269" s="712"/>
      <c r="AB269" s="712"/>
      <c r="AC269" s="712"/>
      <c r="AD269" s="712"/>
      <c r="AE269" s="712"/>
      <c r="AF269" s="712"/>
      <c r="AG269" s="712"/>
      <c r="AH269" s="712"/>
      <c r="AI269" s="712"/>
      <c r="AK269" s="154"/>
      <c r="AL269" s="154"/>
      <c r="AM269" s="154"/>
      <c r="AN269" s="154"/>
      <c r="AO269" s="74"/>
      <c r="BH269" s="712">
        <f t="shared" ref="BH269" si="256">BE268</f>
        <v>0</v>
      </c>
      <c r="BI269" s="712"/>
      <c r="BJ269" s="712"/>
      <c r="BK269" s="712"/>
      <c r="BL269" s="712"/>
      <c r="BM269" s="712"/>
      <c r="BN269" s="712"/>
      <c r="BO269" s="712"/>
      <c r="BP269" s="712"/>
      <c r="BQ269" s="712"/>
      <c r="BR269" s="712"/>
      <c r="BS269" s="712"/>
      <c r="BT269" s="712"/>
    </row>
    <row r="270" spans="4:72" ht="134.25" customHeight="1" x14ac:dyDescent="0.25">
      <c r="D270" s="74"/>
      <c r="E270" s="198" t="s">
        <v>298</v>
      </c>
      <c r="F270" s="213"/>
      <c r="G270" s="213"/>
      <c r="H270" s="686"/>
      <c r="I270" s="687"/>
      <c r="J270" s="687"/>
      <c r="K270" s="687"/>
      <c r="L270" s="687"/>
      <c r="M270" s="687"/>
      <c r="N270" s="687"/>
      <c r="O270" s="687"/>
      <c r="P270" s="687"/>
      <c r="Q270" s="687"/>
      <c r="R270" s="687"/>
      <c r="S270" s="687"/>
      <c r="T270" s="687"/>
      <c r="U270" s="688"/>
      <c r="W270" s="355"/>
      <c r="X270" s="355"/>
      <c r="Y270" s="355"/>
      <c r="Z270" s="355"/>
      <c r="AA270" s="355"/>
      <c r="AB270" s="355"/>
      <c r="AC270" s="355"/>
      <c r="AD270" s="355"/>
      <c r="AE270" s="355"/>
      <c r="AF270" s="355"/>
      <c r="AG270" s="355"/>
      <c r="AH270" s="355"/>
      <c r="AI270" s="355"/>
      <c r="AK270" s="154"/>
      <c r="AL270" s="154"/>
      <c r="AM270" s="154"/>
      <c r="AN270" s="154"/>
      <c r="AO270" s="74"/>
      <c r="AP270" s="198" t="s">
        <v>298</v>
      </c>
      <c r="AQ270" s="367"/>
      <c r="AR270" s="367"/>
      <c r="AS270" s="705"/>
      <c r="AT270" s="706"/>
      <c r="AU270" s="706"/>
      <c r="AV270" s="706"/>
      <c r="AW270" s="706"/>
      <c r="AX270" s="706"/>
      <c r="AY270" s="706"/>
      <c r="AZ270" s="706"/>
      <c r="BA270" s="706"/>
      <c r="BB270" s="706"/>
      <c r="BC270" s="706"/>
      <c r="BD270" s="706"/>
      <c r="BE270" s="706"/>
      <c r="BF270" s="707"/>
    </row>
    <row r="271" spans="4:72" x14ac:dyDescent="0.25">
      <c r="D271" s="74"/>
      <c r="E271" s="213"/>
      <c r="F271" s="213"/>
      <c r="G271" s="213"/>
      <c r="H271" s="223" t="s">
        <v>299</v>
      </c>
      <c r="I271" s="213"/>
      <c r="J271" s="213"/>
      <c r="K271" s="213"/>
      <c r="L271" s="213"/>
      <c r="M271" s="689">
        <f>1000-LEN(H270)</f>
        <v>1000</v>
      </c>
      <c r="N271" s="689"/>
      <c r="P271" s="213"/>
      <c r="Q271" s="213"/>
      <c r="R271" s="213"/>
      <c r="S271" s="213"/>
      <c r="T271" s="213"/>
      <c r="U271" s="186"/>
      <c r="W271" s="355"/>
      <c r="X271" s="355"/>
      <c r="Y271" s="355"/>
      <c r="Z271" s="355"/>
      <c r="AA271" s="355"/>
      <c r="AB271" s="355"/>
      <c r="AC271" s="355"/>
      <c r="AD271" s="355"/>
      <c r="AE271" s="355"/>
      <c r="AF271" s="355"/>
      <c r="AG271" s="355"/>
      <c r="AH271" s="355"/>
      <c r="AI271" s="355"/>
      <c r="AK271" s="154"/>
      <c r="AL271" s="154"/>
      <c r="AM271" s="154"/>
      <c r="AN271" s="154"/>
      <c r="AO271" s="74"/>
      <c r="AP271" s="367"/>
      <c r="AQ271" s="367"/>
      <c r="AR271" s="367"/>
      <c r="AS271" s="223" t="s">
        <v>299</v>
      </c>
      <c r="AT271" s="367"/>
      <c r="AU271" s="367"/>
      <c r="AV271" s="367"/>
      <c r="AW271" s="367"/>
      <c r="AX271" s="689">
        <f>1000-LEN(AS270)</f>
        <v>1000</v>
      </c>
      <c r="AY271" s="689"/>
      <c r="BA271" s="367"/>
      <c r="BB271" s="367"/>
      <c r="BC271" s="367"/>
      <c r="BD271" s="367"/>
      <c r="BE271" s="367"/>
      <c r="BF271" s="186"/>
    </row>
    <row r="272" spans="4:72" x14ac:dyDescent="0.25">
      <c r="D272" s="74"/>
      <c r="E272" s="213"/>
      <c r="F272" s="213"/>
      <c r="G272" s="213"/>
      <c r="H272" s="213"/>
      <c r="I272" s="213"/>
      <c r="J272" s="213"/>
      <c r="K272" s="213"/>
      <c r="L272" s="213"/>
      <c r="M272" s="213"/>
      <c r="N272" s="213"/>
      <c r="P272" s="213"/>
      <c r="Q272" s="213"/>
      <c r="R272" s="213"/>
      <c r="S272" s="213"/>
      <c r="T272" s="213"/>
      <c r="U272" s="186"/>
      <c r="W272" s="355"/>
      <c r="X272" s="355"/>
      <c r="Y272" s="355"/>
      <c r="Z272" s="355"/>
      <c r="AA272" s="355"/>
      <c r="AB272" s="355"/>
      <c r="AC272" s="355"/>
      <c r="AD272" s="355"/>
      <c r="AE272" s="355"/>
      <c r="AF272" s="355"/>
      <c r="AG272" s="355"/>
      <c r="AH272" s="355"/>
      <c r="AI272" s="355"/>
      <c r="AK272" s="154"/>
      <c r="AL272" s="154"/>
      <c r="AM272" s="154"/>
      <c r="AN272" s="154"/>
      <c r="AO272" s="74"/>
      <c r="AP272" s="367"/>
      <c r="AQ272" s="367"/>
      <c r="AR272" s="367"/>
      <c r="AS272" s="367"/>
      <c r="AT272" s="367"/>
      <c r="AU272" s="367"/>
      <c r="AV272" s="367"/>
      <c r="AW272" s="367"/>
      <c r="AX272" s="367"/>
      <c r="AY272" s="367"/>
      <c r="BA272" s="367"/>
      <c r="BB272" s="367"/>
      <c r="BC272" s="367"/>
      <c r="BD272" s="367"/>
      <c r="BE272" s="367"/>
      <c r="BF272" s="186"/>
    </row>
    <row r="273" spans="4:72" ht="15.75" customHeight="1" x14ac:dyDescent="0.25">
      <c r="D273" s="74"/>
      <c r="E273" s="196" t="s">
        <v>292</v>
      </c>
      <c r="F273" s="213"/>
      <c r="G273" s="213"/>
      <c r="H273" s="690"/>
      <c r="I273" s="690"/>
      <c r="J273" s="690"/>
      <c r="K273" s="690"/>
      <c r="L273" s="213"/>
      <c r="M273" s="213"/>
      <c r="N273" s="213"/>
      <c r="P273" s="213" t="s">
        <v>293</v>
      </c>
      <c r="Q273" s="213"/>
      <c r="R273" s="213"/>
      <c r="S273" s="213"/>
      <c r="T273" s="227"/>
      <c r="U273" s="186"/>
      <c r="W273" s="355">
        <f t="shared" ref="W273:AI273" si="257">IF($H275="",0,IF($H273=W$24,1,0))</f>
        <v>0</v>
      </c>
      <c r="X273" s="355">
        <f t="shared" si="257"/>
        <v>0</v>
      </c>
      <c r="Y273" s="355">
        <f t="shared" si="257"/>
        <v>0</v>
      </c>
      <c r="Z273" s="355">
        <f t="shared" si="257"/>
        <v>0</v>
      </c>
      <c r="AA273" s="355">
        <f t="shared" si="257"/>
        <v>0</v>
      </c>
      <c r="AB273" s="355">
        <f t="shared" si="257"/>
        <v>0</v>
      </c>
      <c r="AC273" s="355">
        <f t="shared" si="257"/>
        <v>0</v>
      </c>
      <c r="AD273" s="355">
        <f t="shared" si="257"/>
        <v>0</v>
      </c>
      <c r="AE273" s="355">
        <f t="shared" si="257"/>
        <v>0</v>
      </c>
      <c r="AF273" s="355">
        <f t="shared" si="257"/>
        <v>0</v>
      </c>
      <c r="AG273" s="355">
        <f t="shared" si="257"/>
        <v>0</v>
      </c>
      <c r="AH273" s="355">
        <f t="shared" si="257"/>
        <v>0</v>
      </c>
      <c r="AI273" s="355">
        <f t="shared" si="257"/>
        <v>0</v>
      </c>
      <c r="AK273" s="154"/>
      <c r="AL273" s="154"/>
      <c r="AM273" s="154"/>
      <c r="AN273" s="154"/>
      <c r="AO273" s="74"/>
      <c r="AP273" s="196" t="s">
        <v>292</v>
      </c>
      <c r="AQ273" s="367"/>
      <c r="AR273" s="367"/>
      <c r="AS273" s="559"/>
      <c r="AT273" s="559"/>
      <c r="AU273" s="559"/>
      <c r="AV273" s="559"/>
      <c r="AW273" s="367"/>
      <c r="AX273" s="367"/>
      <c r="AY273" s="367"/>
      <c r="BA273" s="367" t="s">
        <v>293</v>
      </c>
      <c r="BB273" s="367"/>
      <c r="BC273" s="367"/>
      <c r="BD273" s="367"/>
      <c r="BE273" s="305"/>
      <c r="BF273" s="186"/>
      <c r="BH273" s="355">
        <f t="shared" ref="BH273:BT273" si="258">IF($H275="",0,IF($H273=BH$24,1,0))</f>
        <v>0</v>
      </c>
      <c r="BI273" s="355">
        <f t="shared" si="258"/>
        <v>0</v>
      </c>
      <c r="BJ273" s="355">
        <f t="shared" si="258"/>
        <v>0</v>
      </c>
      <c r="BK273" s="355">
        <f t="shared" si="258"/>
        <v>0</v>
      </c>
      <c r="BL273" s="355">
        <f t="shared" si="258"/>
        <v>0</v>
      </c>
      <c r="BM273" s="355">
        <f t="shared" si="258"/>
        <v>0</v>
      </c>
      <c r="BN273" s="355">
        <f t="shared" si="258"/>
        <v>0</v>
      </c>
      <c r="BO273" s="355">
        <f t="shared" si="258"/>
        <v>0</v>
      </c>
      <c r="BP273" s="355">
        <f t="shared" si="258"/>
        <v>0</v>
      </c>
      <c r="BQ273" s="355">
        <f t="shared" si="258"/>
        <v>0</v>
      </c>
      <c r="BR273" s="355">
        <f t="shared" si="258"/>
        <v>0</v>
      </c>
      <c r="BS273" s="355">
        <f t="shared" si="258"/>
        <v>0</v>
      </c>
      <c r="BT273" s="355">
        <f t="shared" si="258"/>
        <v>0</v>
      </c>
    </row>
    <row r="274" spans="4:72" x14ac:dyDescent="0.25">
      <c r="D274" s="74"/>
      <c r="W274" s="712">
        <f t="shared" ref="W274" si="259">T273</f>
        <v>0</v>
      </c>
      <c r="X274" s="712"/>
      <c r="Y274" s="712"/>
      <c r="Z274" s="712"/>
      <c r="AA274" s="712"/>
      <c r="AB274" s="712"/>
      <c r="AC274" s="712"/>
      <c r="AD274" s="712"/>
      <c r="AE274" s="712"/>
      <c r="AF274" s="712"/>
      <c r="AG274" s="712"/>
      <c r="AH274" s="712"/>
      <c r="AI274" s="712"/>
      <c r="AK274" s="154"/>
      <c r="AL274" s="154"/>
      <c r="AM274" s="154"/>
      <c r="AN274" s="154"/>
      <c r="AO274" s="74"/>
      <c r="BH274" s="712">
        <f t="shared" ref="BH274" si="260">BE273</f>
        <v>0</v>
      </c>
      <c r="BI274" s="712"/>
      <c r="BJ274" s="712"/>
      <c r="BK274" s="712"/>
      <c r="BL274" s="712"/>
      <c r="BM274" s="712"/>
      <c r="BN274" s="712"/>
      <c r="BO274" s="712"/>
      <c r="BP274" s="712"/>
      <c r="BQ274" s="712"/>
      <c r="BR274" s="712"/>
      <c r="BS274" s="712"/>
      <c r="BT274" s="712"/>
    </row>
    <row r="275" spans="4:72" ht="134.25" customHeight="1" x14ac:dyDescent="0.25">
      <c r="D275" s="74"/>
      <c r="E275" s="198" t="s">
        <v>298</v>
      </c>
      <c r="F275" s="213"/>
      <c r="G275" s="213"/>
      <c r="H275" s="686"/>
      <c r="I275" s="687"/>
      <c r="J275" s="687"/>
      <c r="K275" s="687"/>
      <c r="L275" s="687"/>
      <c r="M275" s="687"/>
      <c r="N275" s="687"/>
      <c r="O275" s="687"/>
      <c r="P275" s="687"/>
      <c r="Q275" s="687"/>
      <c r="R275" s="687"/>
      <c r="S275" s="687"/>
      <c r="T275" s="687"/>
      <c r="U275" s="688"/>
      <c r="W275" s="355"/>
      <c r="X275" s="355"/>
      <c r="Y275" s="355"/>
      <c r="Z275" s="355"/>
      <c r="AA275" s="355"/>
      <c r="AB275" s="355"/>
      <c r="AC275" s="355"/>
      <c r="AD275" s="355"/>
      <c r="AE275" s="355"/>
      <c r="AF275" s="355"/>
      <c r="AG275" s="355"/>
      <c r="AH275" s="355"/>
      <c r="AI275" s="355"/>
      <c r="AK275" s="154"/>
      <c r="AL275" s="154"/>
      <c r="AM275" s="154"/>
      <c r="AN275" s="154"/>
      <c r="AO275" s="74"/>
      <c r="AP275" s="198" t="s">
        <v>298</v>
      </c>
      <c r="AQ275" s="367"/>
      <c r="AR275" s="367"/>
      <c r="AS275" s="705"/>
      <c r="AT275" s="706"/>
      <c r="AU275" s="706"/>
      <c r="AV275" s="706"/>
      <c r="AW275" s="706"/>
      <c r="AX275" s="706"/>
      <c r="AY275" s="706"/>
      <c r="AZ275" s="706"/>
      <c r="BA275" s="706"/>
      <c r="BB275" s="706"/>
      <c r="BC275" s="706"/>
      <c r="BD275" s="706"/>
      <c r="BE275" s="706"/>
      <c r="BF275" s="707"/>
    </row>
    <row r="276" spans="4:72" x14ac:dyDescent="0.25">
      <c r="D276" s="74"/>
      <c r="E276" s="213"/>
      <c r="F276" s="213"/>
      <c r="G276" s="213"/>
      <c r="H276" s="223" t="s">
        <v>299</v>
      </c>
      <c r="I276" s="213"/>
      <c r="J276" s="213"/>
      <c r="K276" s="213"/>
      <c r="L276" s="213"/>
      <c r="M276" s="689">
        <f>1000-LEN(H275)</f>
        <v>1000</v>
      </c>
      <c r="N276" s="689"/>
      <c r="P276" s="213"/>
      <c r="Q276" s="213"/>
      <c r="R276" s="213"/>
      <c r="S276" s="213"/>
      <c r="T276" s="213"/>
      <c r="U276" s="186"/>
      <c r="W276" s="355"/>
      <c r="X276" s="355"/>
      <c r="Y276" s="355"/>
      <c r="Z276" s="355"/>
      <c r="AA276" s="355"/>
      <c r="AB276" s="355"/>
      <c r="AC276" s="355"/>
      <c r="AD276" s="355"/>
      <c r="AE276" s="355"/>
      <c r="AF276" s="355"/>
      <c r="AG276" s="355"/>
      <c r="AH276" s="355"/>
      <c r="AI276" s="355"/>
      <c r="AK276" s="154"/>
      <c r="AL276" s="154"/>
      <c r="AM276" s="154"/>
      <c r="AN276" s="154"/>
      <c r="AO276" s="74"/>
      <c r="AP276" s="367"/>
      <c r="AQ276" s="367"/>
      <c r="AR276" s="367"/>
      <c r="AS276" s="223" t="s">
        <v>299</v>
      </c>
      <c r="AT276" s="367"/>
      <c r="AU276" s="367"/>
      <c r="AV276" s="367"/>
      <c r="AW276" s="367"/>
      <c r="AX276" s="689">
        <f>1000-LEN(AS275)</f>
        <v>1000</v>
      </c>
      <c r="AY276" s="689"/>
      <c r="BA276" s="367"/>
      <c r="BB276" s="367"/>
      <c r="BC276" s="367"/>
      <c r="BD276" s="367"/>
      <c r="BE276" s="367"/>
      <c r="BF276" s="186"/>
    </row>
    <row r="277" spans="4:72" x14ac:dyDescent="0.25">
      <c r="D277" s="74"/>
      <c r="E277" s="213"/>
      <c r="F277" s="213"/>
      <c r="G277" s="213"/>
      <c r="H277" s="213"/>
      <c r="I277" s="213"/>
      <c r="J277" s="213"/>
      <c r="K277" s="213"/>
      <c r="L277" s="213"/>
      <c r="M277" s="213"/>
      <c r="N277" s="213"/>
      <c r="P277" s="213"/>
      <c r="Q277" s="213"/>
      <c r="R277" s="213"/>
      <c r="S277" s="213"/>
      <c r="T277" s="213"/>
      <c r="U277" s="186"/>
      <c r="W277" s="355"/>
      <c r="X277" s="355"/>
      <c r="Y277" s="355"/>
      <c r="Z277" s="355"/>
      <c r="AA277" s="355"/>
      <c r="AB277" s="355"/>
      <c r="AC277" s="355"/>
      <c r="AD277" s="355"/>
      <c r="AE277" s="355"/>
      <c r="AF277" s="355"/>
      <c r="AG277" s="355"/>
      <c r="AH277" s="355"/>
      <c r="AI277" s="355"/>
      <c r="AK277" s="154"/>
      <c r="AL277" s="154"/>
      <c r="AM277" s="154"/>
      <c r="AN277" s="154"/>
      <c r="AO277" s="74"/>
      <c r="AP277" s="367"/>
      <c r="AQ277" s="367"/>
      <c r="AR277" s="367"/>
      <c r="AS277" s="367"/>
      <c r="AT277" s="367"/>
      <c r="AU277" s="367"/>
      <c r="AV277" s="367"/>
      <c r="AW277" s="367"/>
      <c r="AX277" s="367"/>
      <c r="AY277" s="367"/>
      <c r="BA277" s="367"/>
      <c r="BB277" s="367"/>
      <c r="BC277" s="367"/>
      <c r="BD277" s="367"/>
      <c r="BE277" s="367"/>
      <c r="BF277" s="186"/>
    </row>
    <row r="278" spans="4:72" ht="15.75" customHeight="1" x14ac:dyDescent="0.25">
      <c r="D278" s="74"/>
      <c r="E278" s="196" t="s">
        <v>292</v>
      </c>
      <c r="F278" s="213"/>
      <c r="G278" s="213"/>
      <c r="H278" s="690"/>
      <c r="I278" s="690"/>
      <c r="J278" s="690"/>
      <c r="K278" s="690"/>
      <c r="L278" s="213"/>
      <c r="M278" s="213"/>
      <c r="N278" s="213"/>
      <c r="P278" s="213" t="s">
        <v>293</v>
      </c>
      <c r="Q278" s="213"/>
      <c r="R278" s="213"/>
      <c r="S278" s="213"/>
      <c r="T278" s="227"/>
      <c r="U278" s="186"/>
      <c r="W278" s="355">
        <f t="shared" ref="W278:AI278" si="261">IF($H280="",0,IF($H278=W$24,1,0))</f>
        <v>0</v>
      </c>
      <c r="X278" s="355">
        <f t="shared" si="261"/>
        <v>0</v>
      </c>
      <c r="Y278" s="355">
        <f t="shared" si="261"/>
        <v>0</v>
      </c>
      <c r="Z278" s="355">
        <f t="shared" si="261"/>
        <v>0</v>
      </c>
      <c r="AA278" s="355">
        <f t="shared" si="261"/>
        <v>0</v>
      </c>
      <c r="AB278" s="355">
        <f t="shared" si="261"/>
        <v>0</v>
      </c>
      <c r="AC278" s="355">
        <f t="shared" si="261"/>
        <v>0</v>
      </c>
      <c r="AD278" s="355">
        <f t="shared" si="261"/>
        <v>0</v>
      </c>
      <c r="AE278" s="355">
        <f t="shared" si="261"/>
        <v>0</v>
      </c>
      <c r="AF278" s="355">
        <f t="shared" si="261"/>
        <v>0</v>
      </c>
      <c r="AG278" s="355">
        <f t="shared" si="261"/>
        <v>0</v>
      </c>
      <c r="AH278" s="355">
        <f t="shared" si="261"/>
        <v>0</v>
      </c>
      <c r="AI278" s="355">
        <f t="shared" si="261"/>
        <v>0</v>
      </c>
      <c r="AK278" s="154"/>
      <c r="AL278" s="154"/>
      <c r="AM278" s="154"/>
      <c r="AN278" s="154"/>
      <c r="AO278" s="74"/>
      <c r="AP278" s="196" t="s">
        <v>292</v>
      </c>
      <c r="AQ278" s="367"/>
      <c r="AR278" s="367"/>
      <c r="AS278" s="559"/>
      <c r="AT278" s="559"/>
      <c r="AU278" s="559"/>
      <c r="AV278" s="559"/>
      <c r="AW278" s="367"/>
      <c r="AX278" s="367"/>
      <c r="AY278" s="367"/>
      <c r="BA278" s="367" t="s">
        <v>293</v>
      </c>
      <c r="BB278" s="367"/>
      <c r="BC278" s="367"/>
      <c r="BD278" s="367"/>
      <c r="BE278" s="305"/>
      <c r="BF278" s="186"/>
      <c r="BH278" s="355">
        <f t="shared" ref="BH278:BT278" si="262">IF($H280="",0,IF($H278=BH$24,1,0))</f>
        <v>0</v>
      </c>
      <c r="BI278" s="355">
        <f t="shared" si="262"/>
        <v>0</v>
      </c>
      <c r="BJ278" s="355">
        <f t="shared" si="262"/>
        <v>0</v>
      </c>
      <c r="BK278" s="355">
        <f t="shared" si="262"/>
        <v>0</v>
      </c>
      <c r="BL278" s="355">
        <f t="shared" si="262"/>
        <v>0</v>
      </c>
      <c r="BM278" s="355">
        <f t="shared" si="262"/>
        <v>0</v>
      </c>
      <c r="BN278" s="355">
        <f t="shared" si="262"/>
        <v>0</v>
      </c>
      <c r="BO278" s="355">
        <f t="shared" si="262"/>
        <v>0</v>
      </c>
      <c r="BP278" s="355">
        <f t="shared" si="262"/>
        <v>0</v>
      </c>
      <c r="BQ278" s="355">
        <f t="shared" si="262"/>
        <v>0</v>
      </c>
      <c r="BR278" s="355">
        <f t="shared" si="262"/>
        <v>0</v>
      </c>
      <c r="BS278" s="355">
        <f t="shared" si="262"/>
        <v>0</v>
      </c>
      <c r="BT278" s="355">
        <f t="shared" si="262"/>
        <v>0</v>
      </c>
    </row>
    <row r="279" spans="4:72" x14ac:dyDescent="0.25">
      <c r="D279" s="74"/>
      <c r="W279" s="712">
        <f t="shared" ref="W279" si="263">T278</f>
        <v>0</v>
      </c>
      <c r="X279" s="712"/>
      <c r="Y279" s="712"/>
      <c r="Z279" s="712"/>
      <c r="AA279" s="712"/>
      <c r="AB279" s="712"/>
      <c r="AC279" s="712"/>
      <c r="AD279" s="712"/>
      <c r="AE279" s="712"/>
      <c r="AF279" s="712"/>
      <c r="AG279" s="712"/>
      <c r="AH279" s="712"/>
      <c r="AI279" s="712"/>
      <c r="AK279" s="154"/>
      <c r="AL279" s="154"/>
      <c r="AM279" s="154"/>
      <c r="AN279" s="154"/>
      <c r="AO279" s="74"/>
      <c r="BH279" s="712">
        <f t="shared" ref="BH279" si="264">BE278</f>
        <v>0</v>
      </c>
      <c r="BI279" s="712"/>
      <c r="BJ279" s="712"/>
      <c r="BK279" s="712"/>
      <c r="BL279" s="712"/>
      <c r="BM279" s="712"/>
      <c r="BN279" s="712"/>
      <c r="BO279" s="712"/>
      <c r="BP279" s="712"/>
      <c r="BQ279" s="712"/>
      <c r="BR279" s="712"/>
      <c r="BS279" s="712"/>
      <c r="BT279" s="712"/>
    </row>
    <row r="280" spans="4:72" ht="134.25" customHeight="1" x14ac:dyDescent="0.25">
      <c r="D280" s="74"/>
      <c r="E280" s="198" t="s">
        <v>298</v>
      </c>
      <c r="F280" s="213"/>
      <c r="G280" s="213"/>
      <c r="H280" s="686"/>
      <c r="I280" s="687"/>
      <c r="J280" s="687"/>
      <c r="K280" s="687"/>
      <c r="L280" s="687"/>
      <c r="M280" s="687"/>
      <c r="N280" s="687"/>
      <c r="O280" s="687"/>
      <c r="P280" s="687"/>
      <c r="Q280" s="687"/>
      <c r="R280" s="687"/>
      <c r="S280" s="687"/>
      <c r="T280" s="687"/>
      <c r="U280" s="688"/>
      <c r="W280" s="355"/>
      <c r="X280" s="355"/>
      <c r="Y280" s="355"/>
      <c r="Z280" s="355"/>
      <c r="AA280" s="355"/>
      <c r="AB280" s="355"/>
      <c r="AC280" s="355"/>
      <c r="AD280" s="355"/>
      <c r="AE280" s="355"/>
      <c r="AF280" s="355"/>
      <c r="AG280" s="355"/>
      <c r="AH280" s="355"/>
      <c r="AI280" s="355"/>
      <c r="AK280" s="154"/>
      <c r="AL280" s="154"/>
      <c r="AM280" s="154"/>
      <c r="AN280" s="154"/>
      <c r="AO280" s="74"/>
      <c r="AP280" s="198" t="s">
        <v>298</v>
      </c>
      <c r="AQ280" s="367"/>
      <c r="AR280" s="367"/>
      <c r="AS280" s="705"/>
      <c r="AT280" s="706"/>
      <c r="AU280" s="706"/>
      <c r="AV280" s="706"/>
      <c r="AW280" s="706"/>
      <c r="AX280" s="706"/>
      <c r="AY280" s="706"/>
      <c r="AZ280" s="706"/>
      <c r="BA280" s="706"/>
      <c r="BB280" s="706"/>
      <c r="BC280" s="706"/>
      <c r="BD280" s="706"/>
      <c r="BE280" s="706"/>
      <c r="BF280" s="707"/>
    </row>
    <row r="281" spans="4:72" x14ac:dyDescent="0.25">
      <c r="D281" s="74"/>
      <c r="E281" s="213"/>
      <c r="F281" s="213"/>
      <c r="G281" s="213"/>
      <c r="H281" s="223" t="s">
        <v>299</v>
      </c>
      <c r="I281" s="213"/>
      <c r="J281" s="213"/>
      <c r="K281" s="213"/>
      <c r="L281" s="213"/>
      <c r="M281" s="689">
        <f>1000-LEN(H280)</f>
        <v>1000</v>
      </c>
      <c r="N281" s="689"/>
      <c r="P281" s="213"/>
      <c r="Q281" s="213"/>
      <c r="R281" s="213"/>
      <c r="S281" s="213"/>
      <c r="T281" s="213"/>
      <c r="U281" s="186"/>
      <c r="W281" s="355"/>
      <c r="X281" s="355"/>
      <c r="Y281" s="355"/>
      <c r="Z281" s="355"/>
      <c r="AA281" s="355"/>
      <c r="AB281" s="355"/>
      <c r="AC281" s="355"/>
      <c r="AD281" s="355"/>
      <c r="AE281" s="355"/>
      <c r="AF281" s="355"/>
      <c r="AG281" s="355"/>
      <c r="AH281" s="355"/>
      <c r="AI281" s="355"/>
      <c r="AK281" s="154"/>
      <c r="AL281" s="154"/>
      <c r="AM281" s="154"/>
      <c r="AN281" s="154"/>
      <c r="AO281" s="74"/>
      <c r="AP281" s="367"/>
      <c r="AQ281" s="367"/>
      <c r="AR281" s="367"/>
      <c r="AS281" s="223" t="s">
        <v>299</v>
      </c>
      <c r="AT281" s="367"/>
      <c r="AU281" s="367"/>
      <c r="AV281" s="367"/>
      <c r="AW281" s="367"/>
      <c r="AX281" s="689">
        <f>1000-LEN(AS280)</f>
        <v>1000</v>
      </c>
      <c r="AY281" s="689"/>
      <c r="BA281" s="367"/>
      <c r="BB281" s="367"/>
      <c r="BC281" s="367"/>
      <c r="BD281" s="367"/>
      <c r="BE281" s="367"/>
      <c r="BF281" s="186"/>
    </row>
    <row r="282" spans="4:72" x14ac:dyDescent="0.25">
      <c r="D282" s="74"/>
      <c r="E282" s="213"/>
      <c r="F282" s="213"/>
      <c r="G282" s="213"/>
      <c r="H282" s="213"/>
      <c r="I282" s="213"/>
      <c r="J282" s="213"/>
      <c r="K282" s="213"/>
      <c r="L282" s="213"/>
      <c r="M282" s="213"/>
      <c r="N282" s="213"/>
      <c r="P282" s="213"/>
      <c r="Q282" s="213"/>
      <c r="R282" s="213"/>
      <c r="S282" s="213"/>
      <c r="T282" s="213"/>
      <c r="U282" s="186"/>
      <c r="W282" s="355"/>
      <c r="X282" s="355"/>
      <c r="Y282" s="355"/>
      <c r="Z282" s="355"/>
      <c r="AA282" s="355"/>
      <c r="AB282" s="355"/>
      <c r="AC282" s="355"/>
      <c r="AD282" s="355"/>
      <c r="AE282" s="355"/>
      <c r="AF282" s="355"/>
      <c r="AG282" s="355"/>
      <c r="AH282" s="355"/>
      <c r="AI282" s="355"/>
      <c r="AK282" s="154"/>
      <c r="AL282" s="154"/>
      <c r="AM282" s="154"/>
      <c r="AN282" s="154"/>
      <c r="AO282" s="74"/>
      <c r="AP282" s="367"/>
      <c r="AQ282" s="367"/>
      <c r="AR282" s="367"/>
      <c r="AS282" s="367"/>
      <c r="AT282" s="367"/>
      <c r="AU282" s="367"/>
      <c r="AV282" s="367"/>
      <c r="AW282" s="367"/>
      <c r="AX282" s="367"/>
      <c r="AY282" s="367"/>
      <c r="BA282" s="367"/>
      <c r="BB282" s="367"/>
      <c r="BC282" s="367"/>
      <c r="BD282" s="367"/>
      <c r="BE282" s="367"/>
      <c r="BF282" s="186"/>
    </row>
    <row r="283" spans="4:72" ht="15.75" customHeight="1" x14ac:dyDescent="0.25">
      <c r="D283" s="74"/>
      <c r="E283" s="196" t="s">
        <v>292</v>
      </c>
      <c r="F283" s="213"/>
      <c r="G283" s="213"/>
      <c r="H283" s="690"/>
      <c r="I283" s="690"/>
      <c r="J283" s="690"/>
      <c r="K283" s="690"/>
      <c r="L283" s="213"/>
      <c r="M283" s="213"/>
      <c r="N283" s="213"/>
      <c r="P283" s="213" t="s">
        <v>293</v>
      </c>
      <c r="Q283" s="213"/>
      <c r="R283" s="213"/>
      <c r="S283" s="213"/>
      <c r="T283" s="227"/>
      <c r="U283" s="186"/>
      <c r="W283" s="355">
        <f t="shared" ref="W283:AI283" si="265">IF($H285="",0,IF($H283=W$24,1,0))</f>
        <v>0</v>
      </c>
      <c r="X283" s="355">
        <f t="shared" si="265"/>
        <v>0</v>
      </c>
      <c r="Y283" s="355">
        <f t="shared" si="265"/>
        <v>0</v>
      </c>
      <c r="Z283" s="355">
        <f t="shared" si="265"/>
        <v>0</v>
      </c>
      <c r="AA283" s="355">
        <f t="shared" si="265"/>
        <v>0</v>
      </c>
      <c r="AB283" s="355">
        <f t="shared" si="265"/>
        <v>0</v>
      </c>
      <c r="AC283" s="355">
        <f t="shared" si="265"/>
        <v>0</v>
      </c>
      <c r="AD283" s="355">
        <f t="shared" si="265"/>
        <v>0</v>
      </c>
      <c r="AE283" s="355">
        <f t="shared" si="265"/>
        <v>0</v>
      </c>
      <c r="AF283" s="355">
        <f t="shared" si="265"/>
        <v>0</v>
      </c>
      <c r="AG283" s="355">
        <f t="shared" si="265"/>
        <v>0</v>
      </c>
      <c r="AH283" s="355">
        <f t="shared" si="265"/>
        <v>0</v>
      </c>
      <c r="AI283" s="355">
        <f t="shared" si="265"/>
        <v>0</v>
      </c>
      <c r="AK283" s="154"/>
      <c r="AL283" s="154"/>
      <c r="AM283" s="154"/>
      <c r="AN283" s="154"/>
      <c r="AO283" s="74"/>
      <c r="AP283" s="196" t="s">
        <v>292</v>
      </c>
      <c r="AQ283" s="367"/>
      <c r="AR283" s="367"/>
      <c r="AS283" s="559"/>
      <c r="AT283" s="559"/>
      <c r="AU283" s="559"/>
      <c r="AV283" s="559"/>
      <c r="AW283" s="367"/>
      <c r="AX283" s="367"/>
      <c r="AY283" s="367"/>
      <c r="BA283" s="367" t="s">
        <v>293</v>
      </c>
      <c r="BB283" s="367"/>
      <c r="BC283" s="367"/>
      <c r="BD283" s="367"/>
      <c r="BE283" s="305"/>
      <c r="BF283" s="186"/>
      <c r="BH283" s="355">
        <f t="shared" ref="BH283:BT283" si="266">IF($H285="",0,IF($H283=BH$24,1,0))</f>
        <v>0</v>
      </c>
      <c r="BI283" s="355">
        <f t="shared" si="266"/>
        <v>0</v>
      </c>
      <c r="BJ283" s="355">
        <f t="shared" si="266"/>
        <v>0</v>
      </c>
      <c r="BK283" s="355">
        <f t="shared" si="266"/>
        <v>0</v>
      </c>
      <c r="BL283" s="355">
        <f t="shared" si="266"/>
        <v>0</v>
      </c>
      <c r="BM283" s="355">
        <f t="shared" si="266"/>
        <v>0</v>
      </c>
      <c r="BN283" s="355">
        <f t="shared" si="266"/>
        <v>0</v>
      </c>
      <c r="BO283" s="355">
        <f t="shared" si="266"/>
        <v>0</v>
      </c>
      <c r="BP283" s="355">
        <f t="shared" si="266"/>
        <v>0</v>
      </c>
      <c r="BQ283" s="355">
        <f t="shared" si="266"/>
        <v>0</v>
      </c>
      <c r="BR283" s="355">
        <f t="shared" si="266"/>
        <v>0</v>
      </c>
      <c r="BS283" s="355">
        <f t="shared" si="266"/>
        <v>0</v>
      </c>
      <c r="BT283" s="355">
        <f t="shared" si="266"/>
        <v>0</v>
      </c>
    </row>
    <row r="284" spans="4:72" x14ac:dyDescent="0.25">
      <c r="D284" s="74"/>
      <c r="W284" s="712">
        <f t="shared" ref="W284" si="267">T283</f>
        <v>0</v>
      </c>
      <c r="X284" s="712"/>
      <c r="Y284" s="712"/>
      <c r="Z284" s="712"/>
      <c r="AA284" s="712"/>
      <c r="AB284" s="712"/>
      <c r="AC284" s="712"/>
      <c r="AD284" s="712"/>
      <c r="AE284" s="712"/>
      <c r="AF284" s="712"/>
      <c r="AG284" s="712"/>
      <c r="AH284" s="712"/>
      <c r="AI284" s="712"/>
      <c r="AK284" s="154"/>
      <c r="AL284" s="154"/>
      <c r="AM284" s="154"/>
      <c r="AN284" s="154"/>
      <c r="AO284" s="74"/>
      <c r="BH284" s="712">
        <f t="shared" ref="BH284" si="268">BE283</f>
        <v>0</v>
      </c>
      <c r="BI284" s="712"/>
      <c r="BJ284" s="712"/>
      <c r="BK284" s="712"/>
      <c r="BL284" s="712"/>
      <c r="BM284" s="712"/>
      <c r="BN284" s="712"/>
      <c r="BO284" s="712"/>
      <c r="BP284" s="712"/>
      <c r="BQ284" s="712"/>
      <c r="BR284" s="712"/>
      <c r="BS284" s="712"/>
      <c r="BT284" s="712"/>
    </row>
    <row r="285" spans="4:72" ht="134.25" customHeight="1" x14ac:dyDescent="0.25">
      <c r="D285" s="74"/>
      <c r="E285" s="198" t="s">
        <v>298</v>
      </c>
      <c r="F285" s="213"/>
      <c r="G285" s="213"/>
      <c r="H285" s="686"/>
      <c r="I285" s="687"/>
      <c r="J285" s="687"/>
      <c r="K285" s="687"/>
      <c r="L285" s="687"/>
      <c r="M285" s="687"/>
      <c r="N285" s="687"/>
      <c r="O285" s="687"/>
      <c r="P285" s="687"/>
      <c r="Q285" s="687"/>
      <c r="R285" s="687"/>
      <c r="S285" s="687"/>
      <c r="T285" s="687"/>
      <c r="U285" s="688"/>
      <c r="W285" s="355"/>
      <c r="X285" s="355"/>
      <c r="Y285" s="355"/>
      <c r="Z285" s="355"/>
      <c r="AA285" s="355"/>
      <c r="AB285" s="355"/>
      <c r="AC285" s="355"/>
      <c r="AD285" s="355"/>
      <c r="AE285" s="355"/>
      <c r="AF285" s="355"/>
      <c r="AG285" s="355"/>
      <c r="AH285" s="355"/>
      <c r="AI285" s="355"/>
      <c r="AK285" s="154"/>
      <c r="AL285" s="154"/>
      <c r="AM285" s="154"/>
      <c r="AN285" s="154"/>
      <c r="AO285" s="74"/>
      <c r="AP285" s="198" t="s">
        <v>298</v>
      </c>
      <c r="AQ285" s="367"/>
      <c r="AR285" s="367"/>
      <c r="AS285" s="705"/>
      <c r="AT285" s="706"/>
      <c r="AU285" s="706"/>
      <c r="AV285" s="706"/>
      <c r="AW285" s="706"/>
      <c r="AX285" s="706"/>
      <c r="AY285" s="706"/>
      <c r="AZ285" s="706"/>
      <c r="BA285" s="706"/>
      <c r="BB285" s="706"/>
      <c r="BC285" s="706"/>
      <c r="BD285" s="706"/>
      <c r="BE285" s="706"/>
      <c r="BF285" s="707"/>
    </row>
    <row r="286" spans="4:72" x14ac:dyDescent="0.25">
      <c r="D286" s="74"/>
      <c r="E286" s="213"/>
      <c r="F286" s="213"/>
      <c r="G286" s="213"/>
      <c r="H286" s="223" t="s">
        <v>299</v>
      </c>
      <c r="I286" s="213"/>
      <c r="J286" s="213"/>
      <c r="K286" s="213"/>
      <c r="L286" s="213"/>
      <c r="M286" s="689">
        <f>1000-LEN(H285)</f>
        <v>1000</v>
      </c>
      <c r="N286" s="689"/>
      <c r="P286" s="213"/>
      <c r="Q286" s="213"/>
      <c r="R286" s="213"/>
      <c r="S286" s="213"/>
      <c r="T286" s="213"/>
      <c r="U286" s="186"/>
      <c r="W286" s="355"/>
      <c r="X286" s="355"/>
      <c r="Y286" s="355"/>
      <c r="Z286" s="355"/>
      <c r="AA286" s="355"/>
      <c r="AB286" s="355"/>
      <c r="AC286" s="355"/>
      <c r="AD286" s="355"/>
      <c r="AE286" s="355"/>
      <c r="AF286" s="355"/>
      <c r="AG286" s="355"/>
      <c r="AH286" s="355"/>
      <c r="AI286" s="355"/>
      <c r="AK286" s="154"/>
      <c r="AL286" s="154"/>
      <c r="AM286" s="154"/>
      <c r="AN286" s="154"/>
      <c r="AO286" s="74"/>
      <c r="AP286" s="367"/>
      <c r="AQ286" s="367"/>
      <c r="AR286" s="367"/>
      <c r="AS286" s="223" t="s">
        <v>299</v>
      </c>
      <c r="AT286" s="367"/>
      <c r="AU286" s="367"/>
      <c r="AV286" s="367"/>
      <c r="AW286" s="367"/>
      <c r="AX286" s="689">
        <f>1000-LEN(AS285)</f>
        <v>1000</v>
      </c>
      <c r="AY286" s="689"/>
      <c r="BA286" s="367"/>
      <c r="BB286" s="367"/>
      <c r="BC286" s="367"/>
      <c r="BD286" s="367"/>
      <c r="BE286" s="367"/>
      <c r="BF286" s="186"/>
    </row>
    <row r="287" spans="4:72" x14ac:dyDescent="0.25">
      <c r="D287" s="74"/>
      <c r="E287" s="213"/>
      <c r="F287" s="213"/>
      <c r="G287" s="213"/>
      <c r="H287" s="213"/>
      <c r="I287" s="213"/>
      <c r="J287" s="213"/>
      <c r="K287" s="213"/>
      <c r="L287" s="213"/>
      <c r="M287" s="213"/>
      <c r="N287" s="213"/>
      <c r="P287" s="213"/>
      <c r="Q287" s="213"/>
      <c r="R287" s="213"/>
      <c r="S287" s="213"/>
      <c r="T287" s="213"/>
      <c r="U287" s="186"/>
      <c r="W287" s="355"/>
      <c r="X287" s="355"/>
      <c r="Y287" s="355"/>
      <c r="Z287" s="355"/>
      <c r="AA287" s="355"/>
      <c r="AB287" s="355"/>
      <c r="AC287" s="355"/>
      <c r="AD287" s="355"/>
      <c r="AE287" s="355"/>
      <c r="AF287" s="355"/>
      <c r="AG287" s="355"/>
      <c r="AH287" s="355"/>
      <c r="AI287" s="355"/>
      <c r="AK287" s="154"/>
      <c r="AL287" s="154"/>
      <c r="AM287" s="154"/>
      <c r="AN287" s="154"/>
      <c r="AO287" s="74"/>
      <c r="AP287" s="367"/>
      <c r="AQ287" s="367"/>
      <c r="AR287" s="367"/>
      <c r="AS287" s="367"/>
      <c r="AT287" s="367"/>
      <c r="AU287" s="367"/>
      <c r="AV287" s="367"/>
      <c r="AW287" s="367"/>
      <c r="AX287" s="367"/>
      <c r="AY287" s="367"/>
      <c r="BA287" s="367"/>
      <c r="BB287" s="367"/>
      <c r="BC287" s="367"/>
      <c r="BD287" s="367"/>
      <c r="BE287" s="367"/>
      <c r="BF287" s="186"/>
    </row>
    <row r="288" spans="4:72" ht="15.75" customHeight="1" x14ac:dyDescent="0.25">
      <c r="D288" s="74"/>
      <c r="E288" s="196" t="s">
        <v>292</v>
      </c>
      <c r="F288" s="213"/>
      <c r="G288" s="213"/>
      <c r="H288" s="690"/>
      <c r="I288" s="690"/>
      <c r="J288" s="690"/>
      <c r="K288" s="690"/>
      <c r="L288" s="213"/>
      <c r="M288" s="213"/>
      <c r="N288" s="213"/>
      <c r="P288" s="213" t="s">
        <v>293</v>
      </c>
      <c r="Q288" s="213"/>
      <c r="R288" s="213"/>
      <c r="S288" s="213"/>
      <c r="T288" s="227"/>
      <c r="U288" s="186"/>
      <c r="W288" s="355">
        <f t="shared" ref="W288:AI288" si="269">IF($H290="",0,IF($H288=W$24,1,0))</f>
        <v>0</v>
      </c>
      <c r="X288" s="355">
        <f t="shared" si="269"/>
        <v>0</v>
      </c>
      <c r="Y288" s="355">
        <f t="shared" si="269"/>
        <v>0</v>
      </c>
      <c r="Z288" s="355">
        <f t="shared" si="269"/>
        <v>0</v>
      </c>
      <c r="AA288" s="355">
        <f t="shared" si="269"/>
        <v>0</v>
      </c>
      <c r="AB288" s="355">
        <f t="shared" si="269"/>
        <v>0</v>
      </c>
      <c r="AC288" s="355">
        <f t="shared" si="269"/>
        <v>0</v>
      </c>
      <c r="AD288" s="355">
        <f t="shared" si="269"/>
        <v>0</v>
      </c>
      <c r="AE288" s="355">
        <f t="shared" si="269"/>
        <v>0</v>
      </c>
      <c r="AF288" s="355">
        <f t="shared" si="269"/>
        <v>0</v>
      </c>
      <c r="AG288" s="355">
        <f t="shared" si="269"/>
        <v>0</v>
      </c>
      <c r="AH288" s="355">
        <f t="shared" si="269"/>
        <v>0</v>
      </c>
      <c r="AI288" s="355">
        <f t="shared" si="269"/>
        <v>0</v>
      </c>
      <c r="AK288" s="154"/>
      <c r="AL288" s="154"/>
      <c r="AM288" s="154"/>
      <c r="AN288" s="154"/>
      <c r="AO288" s="74"/>
      <c r="AP288" s="196" t="s">
        <v>292</v>
      </c>
      <c r="AQ288" s="367"/>
      <c r="AR288" s="367"/>
      <c r="AS288" s="559"/>
      <c r="AT288" s="559"/>
      <c r="AU288" s="559"/>
      <c r="AV288" s="559"/>
      <c r="AW288" s="367"/>
      <c r="AX288" s="367"/>
      <c r="AY288" s="367"/>
      <c r="BA288" s="367" t="s">
        <v>293</v>
      </c>
      <c r="BB288" s="367"/>
      <c r="BC288" s="367"/>
      <c r="BD288" s="367"/>
      <c r="BE288" s="305"/>
      <c r="BF288" s="186"/>
      <c r="BH288" s="355">
        <f t="shared" ref="BH288:BT288" si="270">IF($H290="",0,IF($H288=BH$24,1,0))</f>
        <v>0</v>
      </c>
      <c r="BI288" s="355">
        <f t="shared" si="270"/>
        <v>0</v>
      </c>
      <c r="BJ288" s="355">
        <f t="shared" si="270"/>
        <v>0</v>
      </c>
      <c r="BK288" s="355">
        <f t="shared" si="270"/>
        <v>0</v>
      </c>
      <c r="BL288" s="355">
        <f t="shared" si="270"/>
        <v>0</v>
      </c>
      <c r="BM288" s="355">
        <f t="shared" si="270"/>
        <v>0</v>
      </c>
      <c r="BN288" s="355">
        <f t="shared" si="270"/>
        <v>0</v>
      </c>
      <c r="BO288" s="355">
        <f t="shared" si="270"/>
        <v>0</v>
      </c>
      <c r="BP288" s="355">
        <f t="shared" si="270"/>
        <v>0</v>
      </c>
      <c r="BQ288" s="355">
        <f t="shared" si="270"/>
        <v>0</v>
      </c>
      <c r="BR288" s="355">
        <f t="shared" si="270"/>
        <v>0</v>
      </c>
      <c r="BS288" s="355">
        <f t="shared" si="270"/>
        <v>0</v>
      </c>
      <c r="BT288" s="355">
        <f t="shared" si="270"/>
        <v>0</v>
      </c>
    </row>
    <row r="289" spans="4:72" x14ac:dyDescent="0.25">
      <c r="D289" s="74"/>
      <c r="W289" s="712">
        <f t="shared" ref="W289" si="271">T288</f>
        <v>0</v>
      </c>
      <c r="X289" s="712"/>
      <c r="Y289" s="712"/>
      <c r="Z289" s="712"/>
      <c r="AA289" s="712"/>
      <c r="AB289" s="712"/>
      <c r="AC289" s="712"/>
      <c r="AD289" s="712"/>
      <c r="AE289" s="712"/>
      <c r="AF289" s="712"/>
      <c r="AG289" s="712"/>
      <c r="AH289" s="712"/>
      <c r="AI289" s="712"/>
      <c r="AK289" s="154"/>
      <c r="AL289" s="154"/>
      <c r="AM289" s="154"/>
      <c r="AN289" s="154"/>
      <c r="AO289" s="74"/>
      <c r="BH289" s="712">
        <f t="shared" ref="BH289" si="272">BE288</f>
        <v>0</v>
      </c>
      <c r="BI289" s="712"/>
      <c r="BJ289" s="712"/>
      <c r="BK289" s="712"/>
      <c r="BL289" s="712"/>
      <c r="BM289" s="712"/>
      <c r="BN289" s="712"/>
      <c r="BO289" s="712"/>
      <c r="BP289" s="712"/>
      <c r="BQ289" s="712"/>
      <c r="BR289" s="712"/>
      <c r="BS289" s="712"/>
      <c r="BT289" s="712"/>
    </row>
    <row r="290" spans="4:72" ht="134.25" customHeight="1" x14ac:dyDescent="0.25">
      <c r="D290" s="74"/>
      <c r="E290" s="198" t="s">
        <v>298</v>
      </c>
      <c r="F290" s="213"/>
      <c r="G290" s="213"/>
      <c r="H290" s="686"/>
      <c r="I290" s="687"/>
      <c r="J290" s="687"/>
      <c r="K290" s="687"/>
      <c r="L290" s="687"/>
      <c r="M290" s="687"/>
      <c r="N290" s="687"/>
      <c r="O290" s="687"/>
      <c r="P290" s="687"/>
      <c r="Q290" s="687"/>
      <c r="R290" s="687"/>
      <c r="S290" s="687"/>
      <c r="T290" s="687"/>
      <c r="U290" s="688"/>
      <c r="W290" s="355"/>
      <c r="X290" s="355"/>
      <c r="Y290" s="355"/>
      <c r="Z290" s="355"/>
      <c r="AA290" s="355"/>
      <c r="AB290" s="355"/>
      <c r="AC290" s="355"/>
      <c r="AD290" s="355"/>
      <c r="AE290" s="355"/>
      <c r="AF290" s="355"/>
      <c r="AG290" s="355"/>
      <c r="AH290" s="355"/>
      <c r="AI290" s="355"/>
      <c r="AK290" s="154"/>
      <c r="AL290" s="154"/>
      <c r="AM290" s="154"/>
      <c r="AN290" s="154"/>
      <c r="AO290" s="74"/>
      <c r="AP290" s="198" t="s">
        <v>298</v>
      </c>
      <c r="AQ290" s="367"/>
      <c r="AR290" s="367"/>
      <c r="AS290" s="705"/>
      <c r="AT290" s="706"/>
      <c r="AU290" s="706"/>
      <c r="AV290" s="706"/>
      <c r="AW290" s="706"/>
      <c r="AX290" s="706"/>
      <c r="AY290" s="706"/>
      <c r="AZ290" s="706"/>
      <c r="BA290" s="706"/>
      <c r="BB290" s="706"/>
      <c r="BC290" s="706"/>
      <c r="BD290" s="706"/>
      <c r="BE290" s="706"/>
      <c r="BF290" s="707"/>
    </row>
    <row r="291" spans="4:72" x14ac:dyDescent="0.25">
      <c r="D291" s="74"/>
      <c r="E291" s="213"/>
      <c r="F291" s="213"/>
      <c r="G291" s="213"/>
      <c r="H291" s="223" t="s">
        <v>299</v>
      </c>
      <c r="I291" s="213"/>
      <c r="J291" s="213"/>
      <c r="K291" s="213"/>
      <c r="L291" s="213"/>
      <c r="M291" s="689">
        <f>1000-LEN(H290)</f>
        <v>1000</v>
      </c>
      <c r="N291" s="689"/>
      <c r="P291" s="213"/>
      <c r="Q291" s="213"/>
      <c r="R291" s="213"/>
      <c r="S291" s="213"/>
      <c r="T291" s="213"/>
      <c r="U291" s="186"/>
      <c r="W291" s="355"/>
      <c r="X291" s="355"/>
      <c r="Y291" s="355"/>
      <c r="Z291" s="355"/>
      <c r="AA291" s="355"/>
      <c r="AB291" s="355"/>
      <c r="AC291" s="355"/>
      <c r="AD291" s="355"/>
      <c r="AE291" s="355"/>
      <c r="AF291" s="355"/>
      <c r="AG291" s="355"/>
      <c r="AH291" s="355"/>
      <c r="AI291" s="355"/>
      <c r="AK291" s="154"/>
      <c r="AL291" s="154"/>
      <c r="AM291" s="154"/>
      <c r="AN291" s="154"/>
      <c r="AO291" s="74"/>
      <c r="AP291" s="367"/>
      <c r="AQ291" s="367"/>
      <c r="AR291" s="367"/>
      <c r="AS291" s="223" t="s">
        <v>299</v>
      </c>
      <c r="AT291" s="367"/>
      <c r="AU291" s="367"/>
      <c r="AV291" s="367"/>
      <c r="AW291" s="367"/>
      <c r="AX291" s="689">
        <f>1000-LEN(AS290)</f>
        <v>1000</v>
      </c>
      <c r="AY291" s="689"/>
      <c r="BA291" s="367"/>
      <c r="BB291" s="367"/>
      <c r="BC291" s="367"/>
      <c r="BD291" s="367"/>
      <c r="BE291" s="367"/>
      <c r="BF291" s="186"/>
    </row>
    <row r="292" spans="4:72" x14ac:dyDescent="0.25">
      <c r="D292" s="74"/>
      <c r="E292" s="213"/>
      <c r="F292" s="213"/>
      <c r="G292" s="213"/>
      <c r="H292" s="213"/>
      <c r="I292" s="213"/>
      <c r="J292" s="213"/>
      <c r="K292" s="213"/>
      <c r="L292" s="213"/>
      <c r="M292" s="213"/>
      <c r="N292" s="213"/>
      <c r="P292" s="213"/>
      <c r="Q292" s="213"/>
      <c r="R292" s="213"/>
      <c r="S292" s="213"/>
      <c r="T292" s="213"/>
      <c r="U292" s="186"/>
      <c r="W292" s="355"/>
      <c r="X292" s="355"/>
      <c r="Y292" s="355"/>
      <c r="Z292" s="355"/>
      <c r="AA292" s="355"/>
      <c r="AB292" s="355"/>
      <c r="AC292" s="355"/>
      <c r="AD292" s="355"/>
      <c r="AE292" s="355"/>
      <c r="AF292" s="355"/>
      <c r="AG292" s="355"/>
      <c r="AH292" s="355"/>
      <c r="AI292" s="355"/>
      <c r="AK292" s="154"/>
      <c r="AL292" s="154"/>
      <c r="AM292" s="154"/>
      <c r="AN292" s="154"/>
      <c r="AO292" s="74"/>
      <c r="AP292" s="367"/>
      <c r="AQ292" s="367"/>
      <c r="AR292" s="367"/>
      <c r="AS292" s="367"/>
      <c r="AT292" s="367"/>
      <c r="AU292" s="367"/>
      <c r="AV292" s="367"/>
      <c r="AW292" s="367"/>
      <c r="AX292" s="367"/>
      <c r="AY292" s="367"/>
      <c r="BA292" s="367"/>
      <c r="BB292" s="367"/>
      <c r="BC292" s="367"/>
      <c r="BD292" s="367"/>
      <c r="BE292" s="367"/>
      <c r="BF292" s="186"/>
    </row>
    <row r="293" spans="4:72" ht="15.75" customHeight="1" x14ac:dyDescent="0.25">
      <c r="D293" s="74"/>
      <c r="E293" s="196" t="s">
        <v>292</v>
      </c>
      <c r="F293" s="213"/>
      <c r="G293" s="213"/>
      <c r="H293" s="690"/>
      <c r="I293" s="690"/>
      <c r="J293" s="690"/>
      <c r="K293" s="690"/>
      <c r="L293" s="213"/>
      <c r="M293" s="213"/>
      <c r="N293" s="213"/>
      <c r="P293" s="213" t="s">
        <v>293</v>
      </c>
      <c r="Q293" s="213"/>
      <c r="R293" s="213"/>
      <c r="S293" s="213"/>
      <c r="T293" s="227"/>
      <c r="U293" s="186"/>
      <c r="W293" s="355">
        <f t="shared" ref="W293:AI293" si="273">IF($H295="",0,IF($H293=W$24,1,0))</f>
        <v>0</v>
      </c>
      <c r="X293" s="355">
        <f t="shared" si="273"/>
        <v>0</v>
      </c>
      <c r="Y293" s="355">
        <f t="shared" si="273"/>
        <v>0</v>
      </c>
      <c r="Z293" s="355">
        <f t="shared" si="273"/>
        <v>0</v>
      </c>
      <c r="AA293" s="355">
        <f t="shared" si="273"/>
        <v>0</v>
      </c>
      <c r="AB293" s="355">
        <f t="shared" si="273"/>
        <v>0</v>
      </c>
      <c r="AC293" s="355">
        <f t="shared" si="273"/>
        <v>0</v>
      </c>
      <c r="AD293" s="355">
        <f t="shared" si="273"/>
        <v>0</v>
      </c>
      <c r="AE293" s="355">
        <f t="shared" si="273"/>
        <v>0</v>
      </c>
      <c r="AF293" s="355">
        <f t="shared" si="273"/>
        <v>0</v>
      </c>
      <c r="AG293" s="355">
        <f t="shared" si="273"/>
        <v>0</v>
      </c>
      <c r="AH293" s="355">
        <f t="shared" si="273"/>
        <v>0</v>
      </c>
      <c r="AI293" s="355">
        <f t="shared" si="273"/>
        <v>0</v>
      </c>
      <c r="AK293" s="154"/>
      <c r="AL293" s="154"/>
      <c r="AM293" s="154"/>
      <c r="AN293" s="154"/>
      <c r="AO293" s="74"/>
      <c r="AP293" s="196" t="s">
        <v>292</v>
      </c>
      <c r="AQ293" s="367"/>
      <c r="AR293" s="367"/>
      <c r="AS293" s="559"/>
      <c r="AT293" s="559"/>
      <c r="AU293" s="559"/>
      <c r="AV293" s="559"/>
      <c r="AW293" s="367"/>
      <c r="AX293" s="367"/>
      <c r="AY293" s="367"/>
      <c r="BA293" s="367" t="s">
        <v>293</v>
      </c>
      <c r="BB293" s="367"/>
      <c r="BC293" s="367"/>
      <c r="BD293" s="367"/>
      <c r="BE293" s="305"/>
      <c r="BF293" s="186"/>
      <c r="BH293" s="355">
        <f t="shared" ref="BH293:BT293" si="274">IF($H295="",0,IF($H293=BH$24,1,0))</f>
        <v>0</v>
      </c>
      <c r="BI293" s="355">
        <f t="shared" si="274"/>
        <v>0</v>
      </c>
      <c r="BJ293" s="355">
        <f t="shared" si="274"/>
        <v>0</v>
      </c>
      <c r="BK293" s="355">
        <f t="shared" si="274"/>
        <v>0</v>
      </c>
      <c r="BL293" s="355">
        <f t="shared" si="274"/>
        <v>0</v>
      </c>
      <c r="BM293" s="355">
        <f t="shared" si="274"/>
        <v>0</v>
      </c>
      <c r="BN293" s="355">
        <f t="shared" si="274"/>
        <v>0</v>
      </c>
      <c r="BO293" s="355">
        <f t="shared" si="274"/>
        <v>0</v>
      </c>
      <c r="BP293" s="355">
        <f t="shared" si="274"/>
        <v>0</v>
      </c>
      <c r="BQ293" s="355">
        <f t="shared" si="274"/>
        <v>0</v>
      </c>
      <c r="BR293" s="355">
        <f t="shared" si="274"/>
        <v>0</v>
      </c>
      <c r="BS293" s="355">
        <f t="shared" si="274"/>
        <v>0</v>
      </c>
      <c r="BT293" s="355">
        <f t="shared" si="274"/>
        <v>0</v>
      </c>
    </row>
    <row r="294" spans="4:72" x14ac:dyDescent="0.25">
      <c r="D294" s="74"/>
      <c r="W294" s="712">
        <f t="shared" ref="W294" si="275">T293</f>
        <v>0</v>
      </c>
      <c r="X294" s="712"/>
      <c r="Y294" s="712"/>
      <c r="Z294" s="712"/>
      <c r="AA294" s="712"/>
      <c r="AB294" s="712"/>
      <c r="AC294" s="712"/>
      <c r="AD294" s="712"/>
      <c r="AE294" s="712"/>
      <c r="AF294" s="712"/>
      <c r="AG294" s="712"/>
      <c r="AH294" s="712"/>
      <c r="AI294" s="712"/>
      <c r="AK294" s="154"/>
      <c r="AL294" s="154"/>
      <c r="AM294" s="154"/>
      <c r="AN294" s="154"/>
      <c r="AO294" s="74"/>
      <c r="BH294" s="712">
        <f t="shared" ref="BH294" si="276">BE293</f>
        <v>0</v>
      </c>
      <c r="BI294" s="712"/>
      <c r="BJ294" s="712"/>
      <c r="BK294" s="712"/>
      <c r="BL294" s="712"/>
      <c r="BM294" s="712"/>
      <c r="BN294" s="712"/>
      <c r="BO294" s="712"/>
      <c r="BP294" s="712"/>
      <c r="BQ294" s="712"/>
      <c r="BR294" s="712"/>
      <c r="BS294" s="712"/>
      <c r="BT294" s="712"/>
    </row>
    <row r="295" spans="4:72" ht="134.25" customHeight="1" x14ac:dyDescent="0.25">
      <c r="D295" s="74"/>
      <c r="E295" s="198" t="s">
        <v>298</v>
      </c>
      <c r="F295" s="213"/>
      <c r="G295" s="213"/>
      <c r="H295" s="686"/>
      <c r="I295" s="687"/>
      <c r="J295" s="687"/>
      <c r="K295" s="687"/>
      <c r="L295" s="687"/>
      <c r="M295" s="687"/>
      <c r="N295" s="687"/>
      <c r="O295" s="687"/>
      <c r="P295" s="687"/>
      <c r="Q295" s="687"/>
      <c r="R295" s="687"/>
      <c r="S295" s="687"/>
      <c r="T295" s="687"/>
      <c r="U295" s="688"/>
      <c r="W295" s="355"/>
      <c r="X295" s="355"/>
      <c r="Y295" s="355"/>
      <c r="Z295" s="355"/>
      <c r="AA295" s="355"/>
      <c r="AB295" s="355"/>
      <c r="AC295" s="355"/>
      <c r="AD295" s="355"/>
      <c r="AE295" s="355"/>
      <c r="AF295" s="355"/>
      <c r="AG295" s="355"/>
      <c r="AH295" s="355"/>
      <c r="AI295" s="355"/>
      <c r="AK295" s="154"/>
      <c r="AL295" s="154"/>
      <c r="AM295" s="154"/>
      <c r="AN295" s="154"/>
      <c r="AO295" s="74"/>
      <c r="AP295" s="198" t="s">
        <v>298</v>
      </c>
      <c r="AQ295" s="367"/>
      <c r="AR295" s="367"/>
      <c r="AS295" s="705"/>
      <c r="AT295" s="706"/>
      <c r="AU295" s="706"/>
      <c r="AV295" s="706"/>
      <c r="AW295" s="706"/>
      <c r="AX295" s="706"/>
      <c r="AY295" s="706"/>
      <c r="AZ295" s="706"/>
      <c r="BA295" s="706"/>
      <c r="BB295" s="706"/>
      <c r="BC295" s="706"/>
      <c r="BD295" s="706"/>
      <c r="BE295" s="706"/>
      <c r="BF295" s="707"/>
    </row>
    <row r="296" spans="4:72" x14ac:dyDescent="0.25">
      <c r="D296" s="74"/>
      <c r="E296" s="213"/>
      <c r="F296" s="213"/>
      <c r="G296" s="213"/>
      <c r="H296" s="223" t="s">
        <v>299</v>
      </c>
      <c r="I296" s="213"/>
      <c r="J296" s="213"/>
      <c r="K296" s="213"/>
      <c r="L296" s="213"/>
      <c r="M296" s="689">
        <f>1000-LEN(H295)</f>
        <v>1000</v>
      </c>
      <c r="N296" s="689"/>
      <c r="P296" s="213"/>
      <c r="Q296" s="213"/>
      <c r="R296" s="213"/>
      <c r="S296" s="213"/>
      <c r="T296" s="213"/>
      <c r="U296" s="186"/>
      <c r="W296" s="355"/>
      <c r="X296" s="355"/>
      <c r="Y296" s="355"/>
      <c r="Z296" s="355"/>
      <c r="AA296" s="355"/>
      <c r="AB296" s="355"/>
      <c r="AC296" s="355"/>
      <c r="AD296" s="355"/>
      <c r="AE296" s="355"/>
      <c r="AF296" s="355"/>
      <c r="AG296" s="355"/>
      <c r="AH296" s="355"/>
      <c r="AI296" s="355"/>
      <c r="AK296" s="154"/>
      <c r="AL296" s="154"/>
      <c r="AM296" s="154"/>
      <c r="AN296" s="154"/>
      <c r="AO296" s="74"/>
      <c r="AP296" s="367"/>
      <c r="AQ296" s="367"/>
      <c r="AR296" s="367"/>
      <c r="AS296" s="223" t="s">
        <v>299</v>
      </c>
      <c r="AT296" s="367"/>
      <c r="AU296" s="367"/>
      <c r="AV296" s="367"/>
      <c r="AW296" s="367"/>
      <c r="AX296" s="689">
        <f>1000-LEN(AS295)</f>
        <v>1000</v>
      </c>
      <c r="AY296" s="689"/>
      <c r="BA296" s="367"/>
      <c r="BB296" s="367"/>
      <c r="BC296" s="367"/>
      <c r="BD296" s="367"/>
      <c r="BE296" s="367"/>
      <c r="BF296" s="186"/>
    </row>
    <row r="297" spans="4:72" x14ac:dyDescent="0.25">
      <c r="D297" s="74"/>
      <c r="E297" s="213"/>
      <c r="F297" s="213"/>
      <c r="G297" s="213"/>
      <c r="H297" s="213"/>
      <c r="I297" s="213"/>
      <c r="J297" s="213"/>
      <c r="K297" s="213"/>
      <c r="L297" s="213"/>
      <c r="M297" s="213"/>
      <c r="N297" s="213"/>
      <c r="P297" s="213"/>
      <c r="Q297" s="213"/>
      <c r="R297" s="213"/>
      <c r="S297" s="213"/>
      <c r="T297" s="213"/>
      <c r="U297" s="186"/>
      <c r="W297" s="355"/>
      <c r="X297" s="355"/>
      <c r="Y297" s="355"/>
      <c r="Z297" s="355"/>
      <c r="AA297" s="355"/>
      <c r="AB297" s="355"/>
      <c r="AC297" s="355"/>
      <c r="AD297" s="355"/>
      <c r="AE297" s="355"/>
      <c r="AF297" s="355"/>
      <c r="AG297" s="355"/>
      <c r="AH297" s="355"/>
      <c r="AI297" s="355"/>
      <c r="AK297" s="154"/>
      <c r="AL297" s="154"/>
      <c r="AM297" s="154"/>
      <c r="AN297" s="154"/>
      <c r="AO297" s="74"/>
      <c r="AP297" s="367"/>
      <c r="AQ297" s="367"/>
      <c r="AR297" s="367"/>
      <c r="AS297" s="367"/>
      <c r="AT297" s="367"/>
      <c r="AU297" s="367"/>
      <c r="AV297" s="367"/>
      <c r="AW297" s="367"/>
      <c r="AX297" s="367"/>
      <c r="AY297" s="367"/>
      <c r="BA297" s="367"/>
      <c r="BB297" s="367"/>
      <c r="BC297" s="367"/>
      <c r="BD297" s="367"/>
      <c r="BE297" s="367"/>
      <c r="BF297" s="186"/>
    </row>
    <row r="298" spans="4:72" ht="15.75" customHeight="1" x14ac:dyDescent="0.25">
      <c r="D298" s="74"/>
      <c r="E298" s="196" t="s">
        <v>292</v>
      </c>
      <c r="F298" s="213"/>
      <c r="G298" s="213"/>
      <c r="H298" s="690"/>
      <c r="I298" s="690"/>
      <c r="J298" s="690"/>
      <c r="K298" s="690"/>
      <c r="L298" s="213"/>
      <c r="M298" s="213"/>
      <c r="N298" s="213"/>
      <c r="P298" s="213" t="s">
        <v>293</v>
      </c>
      <c r="Q298" s="213"/>
      <c r="R298" s="213"/>
      <c r="S298" s="213"/>
      <c r="T298" s="227"/>
      <c r="U298" s="186"/>
      <c r="W298" s="355">
        <f t="shared" ref="W298:AI298" si="277">IF($H300="",0,IF($H298=W$24,1,0))</f>
        <v>0</v>
      </c>
      <c r="X298" s="355">
        <f t="shared" si="277"/>
        <v>0</v>
      </c>
      <c r="Y298" s="355">
        <f t="shared" si="277"/>
        <v>0</v>
      </c>
      <c r="Z298" s="355">
        <f t="shared" si="277"/>
        <v>0</v>
      </c>
      <c r="AA298" s="355">
        <f t="shared" si="277"/>
        <v>0</v>
      </c>
      <c r="AB298" s="355">
        <f t="shared" si="277"/>
        <v>0</v>
      </c>
      <c r="AC298" s="355">
        <f t="shared" si="277"/>
        <v>0</v>
      </c>
      <c r="AD298" s="355">
        <f t="shared" si="277"/>
        <v>0</v>
      </c>
      <c r="AE298" s="355">
        <f t="shared" si="277"/>
        <v>0</v>
      </c>
      <c r="AF298" s="355">
        <f t="shared" si="277"/>
        <v>0</v>
      </c>
      <c r="AG298" s="355">
        <f t="shared" si="277"/>
        <v>0</v>
      </c>
      <c r="AH298" s="355">
        <f t="shared" si="277"/>
        <v>0</v>
      </c>
      <c r="AI298" s="355">
        <f t="shared" si="277"/>
        <v>0</v>
      </c>
      <c r="AK298" s="154"/>
      <c r="AL298" s="154"/>
      <c r="AM298" s="154"/>
      <c r="AN298" s="154"/>
      <c r="AO298" s="74"/>
      <c r="AP298" s="196" t="s">
        <v>292</v>
      </c>
      <c r="AQ298" s="367"/>
      <c r="AR298" s="367"/>
      <c r="AS298" s="559"/>
      <c r="AT298" s="559"/>
      <c r="AU298" s="559"/>
      <c r="AV298" s="559"/>
      <c r="AW298" s="367"/>
      <c r="AX298" s="367"/>
      <c r="AY298" s="367"/>
      <c r="BA298" s="367" t="s">
        <v>293</v>
      </c>
      <c r="BB298" s="367"/>
      <c r="BC298" s="367"/>
      <c r="BD298" s="367"/>
      <c r="BE298" s="305"/>
      <c r="BF298" s="186"/>
      <c r="BH298" s="355">
        <f t="shared" ref="BH298:BT298" si="278">IF($H300="",0,IF($H298=BH$24,1,0))</f>
        <v>0</v>
      </c>
      <c r="BI298" s="355">
        <f t="shared" si="278"/>
        <v>0</v>
      </c>
      <c r="BJ298" s="355">
        <f t="shared" si="278"/>
        <v>0</v>
      </c>
      <c r="BK298" s="355">
        <f t="shared" si="278"/>
        <v>0</v>
      </c>
      <c r="BL298" s="355">
        <f t="shared" si="278"/>
        <v>0</v>
      </c>
      <c r="BM298" s="355">
        <f t="shared" si="278"/>
        <v>0</v>
      </c>
      <c r="BN298" s="355">
        <f t="shared" si="278"/>
        <v>0</v>
      </c>
      <c r="BO298" s="355">
        <f t="shared" si="278"/>
        <v>0</v>
      </c>
      <c r="BP298" s="355">
        <f t="shared" si="278"/>
        <v>0</v>
      </c>
      <c r="BQ298" s="355">
        <f t="shared" si="278"/>
        <v>0</v>
      </c>
      <c r="BR298" s="355">
        <f t="shared" si="278"/>
        <v>0</v>
      </c>
      <c r="BS298" s="355">
        <f t="shared" si="278"/>
        <v>0</v>
      </c>
      <c r="BT298" s="355">
        <f t="shared" si="278"/>
        <v>0</v>
      </c>
    </row>
    <row r="299" spans="4:72" x14ac:dyDescent="0.25">
      <c r="D299" s="74"/>
      <c r="W299" s="712">
        <f t="shared" ref="W299" si="279">T298</f>
        <v>0</v>
      </c>
      <c r="X299" s="712"/>
      <c r="Y299" s="712"/>
      <c r="Z299" s="712"/>
      <c r="AA299" s="712"/>
      <c r="AB299" s="712"/>
      <c r="AC299" s="712"/>
      <c r="AD299" s="712"/>
      <c r="AE299" s="712"/>
      <c r="AF299" s="712"/>
      <c r="AG299" s="712"/>
      <c r="AH299" s="712"/>
      <c r="AI299" s="712"/>
      <c r="AK299" s="154"/>
      <c r="AL299" s="154"/>
      <c r="AM299" s="154"/>
      <c r="AN299" s="154"/>
      <c r="AO299" s="74"/>
      <c r="BH299" s="712">
        <f t="shared" ref="BH299" si="280">BE298</f>
        <v>0</v>
      </c>
      <c r="BI299" s="712"/>
      <c r="BJ299" s="712"/>
      <c r="BK299" s="712"/>
      <c r="BL299" s="712"/>
      <c r="BM299" s="712"/>
      <c r="BN299" s="712"/>
      <c r="BO299" s="712"/>
      <c r="BP299" s="712"/>
      <c r="BQ299" s="712"/>
      <c r="BR299" s="712"/>
      <c r="BS299" s="712"/>
      <c r="BT299" s="712"/>
    </row>
    <row r="300" spans="4:72" ht="134.25" customHeight="1" x14ac:dyDescent="0.25">
      <c r="D300" s="74"/>
      <c r="E300" s="198" t="s">
        <v>298</v>
      </c>
      <c r="F300" s="213"/>
      <c r="G300" s="213"/>
      <c r="H300" s="686"/>
      <c r="I300" s="687"/>
      <c r="J300" s="687"/>
      <c r="K300" s="687"/>
      <c r="L300" s="687"/>
      <c r="M300" s="687"/>
      <c r="N300" s="687"/>
      <c r="O300" s="687"/>
      <c r="P300" s="687"/>
      <c r="Q300" s="687"/>
      <c r="R300" s="687"/>
      <c r="S300" s="687"/>
      <c r="T300" s="687"/>
      <c r="U300" s="688"/>
      <c r="W300" s="355"/>
      <c r="X300" s="355"/>
      <c r="Y300" s="355"/>
      <c r="Z300" s="355"/>
      <c r="AA300" s="355"/>
      <c r="AB300" s="355"/>
      <c r="AC300" s="355"/>
      <c r="AD300" s="355"/>
      <c r="AE300" s="355"/>
      <c r="AF300" s="355"/>
      <c r="AG300" s="355"/>
      <c r="AH300" s="355"/>
      <c r="AI300" s="355"/>
      <c r="AK300" s="154"/>
      <c r="AL300" s="154"/>
      <c r="AM300" s="154"/>
      <c r="AN300" s="154"/>
      <c r="AO300" s="74"/>
      <c r="AP300" s="198" t="s">
        <v>298</v>
      </c>
      <c r="AQ300" s="367"/>
      <c r="AR300" s="367"/>
      <c r="AS300" s="705"/>
      <c r="AT300" s="706"/>
      <c r="AU300" s="706"/>
      <c r="AV300" s="706"/>
      <c r="AW300" s="706"/>
      <c r="AX300" s="706"/>
      <c r="AY300" s="706"/>
      <c r="AZ300" s="706"/>
      <c r="BA300" s="706"/>
      <c r="BB300" s="706"/>
      <c r="BC300" s="706"/>
      <c r="BD300" s="706"/>
      <c r="BE300" s="706"/>
      <c r="BF300" s="707"/>
    </row>
    <row r="301" spans="4:72" x14ac:dyDescent="0.25">
      <c r="D301" s="74"/>
      <c r="E301" s="213"/>
      <c r="F301" s="213"/>
      <c r="G301" s="213"/>
      <c r="H301" s="223" t="s">
        <v>299</v>
      </c>
      <c r="I301" s="213"/>
      <c r="J301" s="213"/>
      <c r="K301" s="213"/>
      <c r="L301" s="213"/>
      <c r="M301" s="689">
        <f>1000-LEN(H300)</f>
        <v>1000</v>
      </c>
      <c r="N301" s="689"/>
      <c r="P301" s="213"/>
      <c r="Q301" s="213"/>
      <c r="R301" s="213"/>
      <c r="S301" s="213"/>
      <c r="T301" s="213"/>
      <c r="U301" s="186"/>
      <c r="W301" s="355"/>
      <c r="X301" s="355"/>
      <c r="Y301" s="355"/>
      <c r="Z301" s="355"/>
      <c r="AA301" s="355"/>
      <c r="AB301" s="355"/>
      <c r="AC301" s="355"/>
      <c r="AD301" s="355"/>
      <c r="AE301" s="355"/>
      <c r="AF301" s="355"/>
      <c r="AG301" s="355"/>
      <c r="AH301" s="355"/>
      <c r="AI301" s="355"/>
      <c r="AK301" s="154"/>
      <c r="AL301" s="154"/>
      <c r="AM301" s="154"/>
      <c r="AN301" s="154"/>
      <c r="AO301" s="74"/>
      <c r="AP301" s="367"/>
      <c r="AQ301" s="367"/>
      <c r="AR301" s="367"/>
      <c r="AS301" s="223" t="s">
        <v>299</v>
      </c>
      <c r="AT301" s="367"/>
      <c r="AU301" s="367"/>
      <c r="AV301" s="367"/>
      <c r="AW301" s="367"/>
      <c r="AX301" s="689">
        <f>1000-LEN(AS300)</f>
        <v>1000</v>
      </c>
      <c r="AY301" s="689"/>
      <c r="BA301" s="367"/>
      <c r="BB301" s="367"/>
      <c r="BC301" s="367"/>
      <c r="BD301" s="367"/>
      <c r="BE301" s="367"/>
      <c r="BF301" s="186"/>
    </row>
    <row r="302" spans="4:72" x14ac:dyDescent="0.25">
      <c r="D302" s="74"/>
      <c r="E302" s="213"/>
      <c r="F302" s="213"/>
      <c r="G302" s="213"/>
      <c r="H302" s="213"/>
      <c r="I302" s="213"/>
      <c r="J302" s="213"/>
      <c r="K302" s="213"/>
      <c r="L302" s="213"/>
      <c r="M302" s="213"/>
      <c r="N302" s="213"/>
      <c r="P302" s="213"/>
      <c r="Q302" s="213"/>
      <c r="R302" s="213"/>
      <c r="S302" s="213"/>
      <c r="T302" s="213"/>
      <c r="U302" s="186"/>
      <c r="W302" s="355"/>
      <c r="X302" s="355"/>
      <c r="Y302" s="355"/>
      <c r="Z302" s="355"/>
      <c r="AA302" s="355"/>
      <c r="AB302" s="355"/>
      <c r="AC302" s="355"/>
      <c r="AD302" s="355"/>
      <c r="AE302" s="355"/>
      <c r="AF302" s="355"/>
      <c r="AG302" s="355"/>
      <c r="AH302" s="355"/>
      <c r="AI302" s="355"/>
      <c r="AK302" s="154"/>
      <c r="AL302" s="154"/>
      <c r="AM302" s="154"/>
      <c r="AN302" s="154"/>
      <c r="AO302" s="74"/>
      <c r="AP302" s="367"/>
      <c r="AQ302" s="367"/>
      <c r="AR302" s="367"/>
      <c r="AS302" s="367"/>
      <c r="AT302" s="367"/>
      <c r="AU302" s="367"/>
      <c r="AV302" s="367"/>
      <c r="AW302" s="367"/>
      <c r="AX302" s="367"/>
      <c r="AY302" s="367"/>
      <c r="BA302" s="367"/>
      <c r="BB302" s="367"/>
      <c r="BC302" s="367"/>
      <c r="BD302" s="367"/>
      <c r="BE302" s="367"/>
      <c r="BF302" s="186"/>
    </row>
    <row r="303" spans="4:72" ht="15.75" customHeight="1" x14ac:dyDescent="0.25">
      <c r="D303" s="74"/>
      <c r="E303" s="196" t="s">
        <v>292</v>
      </c>
      <c r="F303" s="213"/>
      <c r="G303" s="213"/>
      <c r="H303" s="690"/>
      <c r="I303" s="690"/>
      <c r="J303" s="690"/>
      <c r="K303" s="690"/>
      <c r="L303" s="213"/>
      <c r="M303" s="213"/>
      <c r="N303" s="213"/>
      <c r="P303" s="213" t="s">
        <v>293</v>
      </c>
      <c r="Q303" s="213"/>
      <c r="R303" s="213"/>
      <c r="S303" s="213"/>
      <c r="T303" s="227"/>
      <c r="U303" s="186"/>
      <c r="W303" s="355">
        <f t="shared" ref="W303:AI303" si="281">IF($H305="",0,IF($H303=W$24,1,0))</f>
        <v>0</v>
      </c>
      <c r="X303" s="355">
        <f t="shared" si="281"/>
        <v>0</v>
      </c>
      <c r="Y303" s="355">
        <f t="shared" si="281"/>
        <v>0</v>
      </c>
      <c r="Z303" s="355">
        <f t="shared" si="281"/>
        <v>0</v>
      </c>
      <c r="AA303" s="355">
        <f t="shared" si="281"/>
        <v>0</v>
      </c>
      <c r="AB303" s="355">
        <f t="shared" si="281"/>
        <v>0</v>
      </c>
      <c r="AC303" s="355">
        <f t="shared" si="281"/>
        <v>0</v>
      </c>
      <c r="AD303" s="355">
        <f t="shared" si="281"/>
        <v>0</v>
      </c>
      <c r="AE303" s="355">
        <f t="shared" si="281"/>
        <v>0</v>
      </c>
      <c r="AF303" s="355">
        <f t="shared" si="281"/>
        <v>0</v>
      </c>
      <c r="AG303" s="355">
        <f t="shared" si="281"/>
        <v>0</v>
      </c>
      <c r="AH303" s="355">
        <f t="shared" si="281"/>
        <v>0</v>
      </c>
      <c r="AI303" s="355">
        <f t="shared" si="281"/>
        <v>0</v>
      </c>
      <c r="AK303" s="154"/>
      <c r="AL303" s="154"/>
      <c r="AM303" s="154"/>
      <c r="AN303" s="154"/>
      <c r="AO303" s="74"/>
      <c r="AP303" s="196" t="s">
        <v>292</v>
      </c>
      <c r="AQ303" s="367"/>
      <c r="AR303" s="367"/>
      <c r="AS303" s="559"/>
      <c r="AT303" s="559"/>
      <c r="AU303" s="559"/>
      <c r="AV303" s="559"/>
      <c r="AW303" s="367"/>
      <c r="AX303" s="367"/>
      <c r="AY303" s="367"/>
      <c r="BA303" s="367" t="s">
        <v>293</v>
      </c>
      <c r="BB303" s="367"/>
      <c r="BC303" s="367"/>
      <c r="BD303" s="367"/>
      <c r="BE303" s="305"/>
      <c r="BF303" s="186"/>
      <c r="BH303" s="355">
        <f t="shared" ref="BH303:BT303" si="282">IF($H305="",0,IF($H303=BH$24,1,0))</f>
        <v>0</v>
      </c>
      <c r="BI303" s="355">
        <f t="shared" si="282"/>
        <v>0</v>
      </c>
      <c r="BJ303" s="355">
        <f t="shared" si="282"/>
        <v>0</v>
      </c>
      <c r="BK303" s="355">
        <f t="shared" si="282"/>
        <v>0</v>
      </c>
      <c r="BL303" s="355">
        <f t="shared" si="282"/>
        <v>0</v>
      </c>
      <c r="BM303" s="355">
        <f t="shared" si="282"/>
        <v>0</v>
      </c>
      <c r="BN303" s="355">
        <f t="shared" si="282"/>
        <v>0</v>
      </c>
      <c r="BO303" s="355">
        <f t="shared" si="282"/>
        <v>0</v>
      </c>
      <c r="BP303" s="355">
        <f t="shared" si="282"/>
        <v>0</v>
      </c>
      <c r="BQ303" s="355">
        <f t="shared" si="282"/>
        <v>0</v>
      </c>
      <c r="BR303" s="355">
        <f t="shared" si="282"/>
        <v>0</v>
      </c>
      <c r="BS303" s="355">
        <f t="shared" si="282"/>
        <v>0</v>
      </c>
      <c r="BT303" s="355">
        <f t="shared" si="282"/>
        <v>0</v>
      </c>
    </row>
    <row r="304" spans="4:72" x14ac:dyDescent="0.25">
      <c r="D304" s="74"/>
      <c r="W304" s="712">
        <f t="shared" ref="W304" si="283">T303</f>
        <v>0</v>
      </c>
      <c r="X304" s="712"/>
      <c r="Y304" s="712"/>
      <c r="Z304" s="712"/>
      <c r="AA304" s="712"/>
      <c r="AB304" s="712"/>
      <c r="AC304" s="712"/>
      <c r="AD304" s="712"/>
      <c r="AE304" s="712"/>
      <c r="AF304" s="712"/>
      <c r="AG304" s="712"/>
      <c r="AH304" s="712"/>
      <c r="AI304" s="712"/>
      <c r="AK304" s="154"/>
      <c r="AL304" s="154"/>
      <c r="AM304" s="154"/>
      <c r="AN304" s="154"/>
      <c r="AO304" s="74"/>
      <c r="BH304" s="712">
        <f t="shared" ref="BH304" si="284">BE303</f>
        <v>0</v>
      </c>
      <c r="BI304" s="712"/>
      <c r="BJ304" s="712"/>
      <c r="BK304" s="712"/>
      <c r="BL304" s="712"/>
      <c r="BM304" s="712"/>
      <c r="BN304" s="712"/>
      <c r="BO304" s="712"/>
      <c r="BP304" s="712"/>
      <c r="BQ304" s="712"/>
      <c r="BR304" s="712"/>
      <c r="BS304" s="712"/>
      <c r="BT304" s="712"/>
    </row>
    <row r="305" spans="4:72" ht="134.25" customHeight="1" x14ac:dyDescent="0.25">
      <c r="D305" s="74"/>
      <c r="E305" s="198" t="s">
        <v>298</v>
      </c>
      <c r="F305" s="213"/>
      <c r="G305" s="213"/>
      <c r="H305" s="686"/>
      <c r="I305" s="687"/>
      <c r="J305" s="687"/>
      <c r="K305" s="687"/>
      <c r="L305" s="687"/>
      <c r="M305" s="687"/>
      <c r="N305" s="687"/>
      <c r="O305" s="687"/>
      <c r="P305" s="687"/>
      <c r="Q305" s="687"/>
      <c r="R305" s="687"/>
      <c r="S305" s="687"/>
      <c r="T305" s="687"/>
      <c r="U305" s="688"/>
      <c r="W305" s="355"/>
      <c r="X305" s="355"/>
      <c r="Y305" s="355"/>
      <c r="Z305" s="355"/>
      <c r="AA305" s="355"/>
      <c r="AB305" s="355"/>
      <c r="AC305" s="355"/>
      <c r="AD305" s="355"/>
      <c r="AE305" s="355"/>
      <c r="AF305" s="355"/>
      <c r="AG305" s="355"/>
      <c r="AH305" s="355"/>
      <c r="AI305" s="355"/>
      <c r="AK305" s="154"/>
      <c r="AL305" s="154"/>
      <c r="AM305" s="154"/>
      <c r="AN305" s="154"/>
      <c r="AO305" s="74"/>
      <c r="AP305" s="198" t="s">
        <v>298</v>
      </c>
      <c r="AQ305" s="367"/>
      <c r="AR305" s="367"/>
      <c r="AS305" s="705"/>
      <c r="AT305" s="706"/>
      <c r="AU305" s="706"/>
      <c r="AV305" s="706"/>
      <c r="AW305" s="706"/>
      <c r="AX305" s="706"/>
      <c r="AY305" s="706"/>
      <c r="AZ305" s="706"/>
      <c r="BA305" s="706"/>
      <c r="BB305" s="706"/>
      <c r="BC305" s="706"/>
      <c r="BD305" s="706"/>
      <c r="BE305" s="706"/>
      <c r="BF305" s="707"/>
    </row>
    <row r="306" spans="4:72" x14ac:dyDescent="0.25">
      <c r="D306" s="74"/>
      <c r="E306" s="213"/>
      <c r="F306" s="213"/>
      <c r="G306" s="213"/>
      <c r="H306" s="223" t="s">
        <v>299</v>
      </c>
      <c r="I306" s="213"/>
      <c r="J306" s="213"/>
      <c r="K306" s="213"/>
      <c r="L306" s="213"/>
      <c r="M306" s="689">
        <f>1000-LEN(H305)</f>
        <v>1000</v>
      </c>
      <c r="N306" s="689"/>
      <c r="P306" s="213"/>
      <c r="Q306" s="213"/>
      <c r="R306" s="213"/>
      <c r="S306" s="213"/>
      <c r="T306" s="213"/>
      <c r="U306" s="186"/>
      <c r="W306" s="355"/>
      <c r="X306" s="355"/>
      <c r="Y306" s="355"/>
      <c r="Z306" s="355"/>
      <c r="AA306" s="355"/>
      <c r="AB306" s="355"/>
      <c r="AC306" s="355"/>
      <c r="AD306" s="355"/>
      <c r="AE306" s="355"/>
      <c r="AF306" s="355"/>
      <c r="AG306" s="355"/>
      <c r="AH306" s="355"/>
      <c r="AI306" s="355"/>
      <c r="AK306" s="154"/>
      <c r="AL306" s="154"/>
      <c r="AM306" s="154"/>
      <c r="AN306" s="154"/>
      <c r="AO306" s="74"/>
      <c r="AP306" s="367"/>
      <c r="AQ306" s="367"/>
      <c r="AR306" s="367"/>
      <c r="AS306" s="223" t="s">
        <v>299</v>
      </c>
      <c r="AT306" s="367"/>
      <c r="AU306" s="367"/>
      <c r="AV306" s="367"/>
      <c r="AW306" s="367"/>
      <c r="AX306" s="689">
        <f>1000-LEN(AS305)</f>
        <v>1000</v>
      </c>
      <c r="AY306" s="689"/>
      <c r="BA306" s="367"/>
      <c r="BB306" s="367"/>
      <c r="BC306" s="367"/>
      <c r="BD306" s="367"/>
      <c r="BE306" s="367"/>
      <c r="BF306" s="186"/>
    </row>
    <row r="307" spans="4:72" x14ac:dyDescent="0.25">
      <c r="D307" s="74"/>
      <c r="E307" s="213"/>
      <c r="F307" s="213"/>
      <c r="G307" s="213"/>
      <c r="H307" s="213"/>
      <c r="I307" s="213"/>
      <c r="J307" s="213"/>
      <c r="K307" s="213"/>
      <c r="L307" s="213"/>
      <c r="M307" s="213"/>
      <c r="N307" s="213"/>
      <c r="P307" s="213"/>
      <c r="Q307" s="213"/>
      <c r="R307" s="213"/>
      <c r="S307" s="213"/>
      <c r="T307" s="213"/>
      <c r="U307" s="186"/>
      <c r="W307" s="355"/>
      <c r="X307" s="355"/>
      <c r="Y307" s="355"/>
      <c r="Z307" s="355"/>
      <c r="AA307" s="355"/>
      <c r="AB307" s="355"/>
      <c r="AC307" s="355"/>
      <c r="AD307" s="355"/>
      <c r="AE307" s="355"/>
      <c r="AF307" s="355"/>
      <c r="AG307" s="355"/>
      <c r="AH307" s="355"/>
      <c r="AI307" s="355"/>
      <c r="AK307" s="154"/>
      <c r="AL307" s="154"/>
      <c r="AM307" s="154"/>
      <c r="AN307" s="154"/>
      <c r="AO307" s="74"/>
      <c r="AP307" s="367"/>
      <c r="AQ307" s="367"/>
      <c r="AR307" s="367"/>
      <c r="AS307" s="367"/>
      <c r="AT307" s="367"/>
      <c r="AU307" s="367"/>
      <c r="AV307" s="367"/>
      <c r="AW307" s="367"/>
      <c r="AX307" s="367"/>
      <c r="AY307" s="367"/>
      <c r="BA307" s="367"/>
      <c r="BB307" s="367"/>
      <c r="BC307" s="367"/>
      <c r="BD307" s="367"/>
      <c r="BE307" s="367"/>
      <c r="BF307" s="186"/>
    </row>
    <row r="308" spans="4:72" ht="15.75" customHeight="1" x14ac:dyDescent="0.25">
      <c r="D308" s="74"/>
      <c r="E308" s="196" t="s">
        <v>292</v>
      </c>
      <c r="F308" s="213"/>
      <c r="G308" s="213"/>
      <c r="H308" s="690"/>
      <c r="I308" s="690"/>
      <c r="J308" s="690"/>
      <c r="K308" s="690"/>
      <c r="L308" s="213"/>
      <c r="M308" s="213"/>
      <c r="N308" s="213"/>
      <c r="P308" s="213" t="s">
        <v>293</v>
      </c>
      <c r="Q308" s="213"/>
      <c r="R308" s="213"/>
      <c r="S308" s="213"/>
      <c r="T308" s="227"/>
      <c r="U308" s="186"/>
      <c r="W308" s="355">
        <f t="shared" ref="W308:AI308" si="285">IF($H310="",0,IF($H308=W$24,1,0))</f>
        <v>0</v>
      </c>
      <c r="X308" s="355">
        <f t="shared" si="285"/>
        <v>0</v>
      </c>
      <c r="Y308" s="355">
        <f t="shared" si="285"/>
        <v>0</v>
      </c>
      <c r="Z308" s="355">
        <f t="shared" si="285"/>
        <v>0</v>
      </c>
      <c r="AA308" s="355">
        <f t="shared" si="285"/>
        <v>0</v>
      </c>
      <c r="AB308" s="355">
        <f t="shared" si="285"/>
        <v>0</v>
      </c>
      <c r="AC308" s="355">
        <f t="shared" si="285"/>
        <v>0</v>
      </c>
      <c r="AD308" s="355">
        <f t="shared" si="285"/>
        <v>0</v>
      </c>
      <c r="AE308" s="355">
        <f t="shared" si="285"/>
        <v>0</v>
      </c>
      <c r="AF308" s="355">
        <f t="shared" si="285"/>
        <v>0</v>
      </c>
      <c r="AG308" s="355">
        <f t="shared" si="285"/>
        <v>0</v>
      </c>
      <c r="AH308" s="355">
        <f t="shared" si="285"/>
        <v>0</v>
      </c>
      <c r="AI308" s="355">
        <f t="shared" si="285"/>
        <v>0</v>
      </c>
      <c r="AK308" s="154"/>
      <c r="AL308" s="154"/>
      <c r="AM308" s="154"/>
      <c r="AN308" s="154"/>
      <c r="AO308" s="74"/>
      <c r="AP308" s="196" t="s">
        <v>292</v>
      </c>
      <c r="AQ308" s="367"/>
      <c r="AR308" s="367"/>
      <c r="AS308" s="559"/>
      <c r="AT308" s="559"/>
      <c r="AU308" s="559"/>
      <c r="AV308" s="559"/>
      <c r="AW308" s="367"/>
      <c r="AX308" s="367"/>
      <c r="AY308" s="367"/>
      <c r="BA308" s="367" t="s">
        <v>293</v>
      </c>
      <c r="BB308" s="367"/>
      <c r="BC308" s="367"/>
      <c r="BD308" s="367"/>
      <c r="BE308" s="305"/>
      <c r="BF308" s="186"/>
      <c r="BH308" s="355">
        <f t="shared" ref="BH308:BT308" si="286">IF($H310="",0,IF($H308=BH$24,1,0))</f>
        <v>0</v>
      </c>
      <c r="BI308" s="355">
        <f t="shared" si="286"/>
        <v>0</v>
      </c>
      <c r="BJ308" s="355">
        <f t="shared" si="286"/>
        <v>0</v>
      </c>
      <c r="BK308" s="355">
        <f t="shared" si="286"/>
        <v>0</v>
      </c>
      <c r="BL308" s="355">
        <f t="shared" si="286"/>
        <v>0</v>
      </c>
      <c r="BM308" s="355">
        <f t="shared" si="286"/>
        <v>0</v>
      </c>
      <c r="BN308" s="355">
        <f t="shared" si="286"/>
        <v>0</v>
      </c>
      <c r="BO308" s="355">
        <f t="shared" si="286"/>
        <v>0</v>
      </c>
      <c r="BP308" s="355">
        <f t="shared" si="286"/>
        <v>0</v>
      </c>
      <c r="BQ308" s="355">
        <f t="shared" si="286"/>
        <v>0</v>
      </c>
      <c r="BR308" s="355">
        <f t="shared" si="286"/>
        <v>0</v>
      </c>
      <c r="BS308" s="355">
        <f t="shared" si="286"/>
        <v>0</v>
      </c>
      <c r="BT308" s="355">
        <f t="shared" si="286"/>
        <v>0</v>
      </c>
    </row>
    <row r="309" spans="4:72" x14ac:dyDescent="0.25">
      <c r="D309" s="74"/>
      <c r="W309" s="712">
        <f t="shared" ref="W309" si="287">T308</f>
        <v>0</v>
      </c>
      <c r="X309" s="712"/>
      <c r="Y309" s="712"/>
      <c r="Z309" s="712"/>
      <c r="AA309" s="712"/>
      <c r="AB309" s="712"/>
      <c r="AC309" s="712"/>
      <c r="AD309" s="712"/>
      <c r="AE309" s="712"/>
      <c r="AF309" s="712"/>
      <c r="AG309" s="712"/>
      <c r="AH309" s="712"/>
      <c r="AI309" s="712"/>
      <c r="AK309" s="154"/>
      <c r="AL309" s="154"/>
      <c r="AM309" s="154"/>
      <c r="AN309" s="154"/>
      <c r="AO309" s="74"/>
      <c r="BH309" s="712">
        <f t="shared" ref="BH309" si="288">BE308</f>
        <v>0</v>
      </c>
      <c r="BI309" s="712"/>
      <c r="BJ309" s="712"/>
      <c r="BK309" s="712"/>
      <c r="BL309" s="712"/>
      <c r="BM309" s="712"/>
      <c r="BN309" s="712"/>
      <c r="BO309" s="712"/>
      <c r="BP309" s="712"/>
      <c r="BQ309" s="712"/>
      <c r="BR309" s="712"/>
      <c r="BS309" s="712"/>
      <c r="BT309" s="712"/>
    </row>
    <row r="310" spans="4:72" ht="134.25" customHeight="1" x14ac:dyDescent="0.25">
      <c r="D310" s="74"/>
      <c r="E310" s="198" t="s">
        <v>298</v>
      </c>
      <c r="F310" s="213"/>
      <c r="G310" s="213"/>
      <c r="H310" s="686"/>
      <c r="I310" s="687"/>
      <c r="J310" s="687"/>
      <c r="K310" s="687"/>
      <c r="L310" s="687"/>
      <c r="M310" s="687"/>
      <c r="N310" s="687"/>
      <c r="O310" s="687"/>
      <c r="P310" s="687"/>
      <c r="Q310" s="687"/>
      <c r="R310" s="687"/>
      <c r="S310" s="687"/>
      <c r="T310" s="687"/>
      <c r="U310" s="688"/>
      <c r="W310" s="355"/>
      <c r="X310" s="355"/>
      <c r="Y310" s="355"/>
      <c r="Z310" s="355"/>
      <c r="AA310" s="355"/>
      <c r="AB310" s="355"/>
      <c r="AC310" s="355"/>
      <c r="AD310" s="355"/>
      <c r="AE310" s="355"/>
      <c r="AF310" s="355"/>
      <c r="AG310" s="355"/>
      <c r="AH310" s="355"/>
      <c r="AI310" s="355"/>
      <c r="AK310" s="154"/>
      <c r="AL310" s="154"/>
      <c r="AM310" s="154"/>
      <c r="AN310" s="154"/>
      <c r="AO310" s="74"/>
      <c r="AP310" s="198" t="s">
        <v>298</v>
      </c>
      <c r="AQ310" s="367"/>
      <c r="AR310" s="367"/>
      <c r="AS310" s="705"/>
      <c r="AT310" s="706"/>
      <c r="AU310" s="706"/>
      <c r="AV310" s="706"/>
      <c r="AW310" s="706"/>
      <c r="AX310" s="706"/>
      <c r="AY310" s="706"/>
      <c r="AZ310" s="706"/>
      <c r="BA310" s="706"/>
      <c r="BB310" s="706"/>
      <c r="BC310" s="706"/>
      <c r="BD310" s="706"/>
      <c r="BE310" s="706"/>
      <c r="BF310" s="707"/>
    </row>
    <row r="311" spans="4:72" x14ac:dyDescent="0.25">
      <c r="D311" s="74"/>
      <c r="E311" s="213"/>
      <c r="F311" s="213"/>
      <c r="G311" s="213"/>
      <c r="H311" s="223" t="s">
        <v>299</v>
      </c>
      <c r="I311" s="213"/>
      <c r="J311" s="213"/>
      <c r="K311" s="213"/>
      <c r="L311" s="213"/>
      <c r="M311" s="689">
        <f>1000-LEN(H310)</f>
        <v>1000</v>
      </c>
      <c r="N311" s="689"/>
      <c r="P311" s="213"/>
      <c r="Q311" s="213"/>
      <c r="R311" s="213"/>
      <c r="S311" s="213"/>
      <c r="T311" s="213"/>
      <c r="U311" s="186"/>
      <c r="W311" s="355"/>
      <c r="X311" s="355"/>
      <c r="Y311" s="355"/>
      <c r="Z311" s="355"/>
      <c r="AA311" s="355"/>
      <c r="AB311" s="355"/>
      <c r="AC311" s="355"/>
      <c r="AD311" s="355"/>
      <c r="AE311" s="355"/>
      <c r="AF311" s="355"/>
      <c r="AG311" s="355"/>
      <c r="AH311" s="355"/>
      <c r="AI311" s="355"/>
      <c r="AK311" s="154"/>
      <c r="AL311" s="154"/>
      <c r="AM311" s="154"/>
      <c r="AN311" s="154"/>
      <c r="AO311" s="74"/>
      <c r="AP311" s="367"/>
      <c r="AQ311" s="367"/>
      <c r="AR311" s="367"/>
      <c r="AS311" s="223" t="s">
        <v>299</v>
      </c>
      <c r="AT311" s="367"/>
      <c r="AU311" s="367"/>
      <c r="AV311" s="367"/>
      <c r="AW311" s="367"/>
      <c r="AX311" s="689">
        <f>1000-LEN(AS310)</f>
        <v>1000</v>
      </c>
      <c r="AY311" s="689"/>
      <c r="BA311" s="367"/>
      <c r="BB311" s="367"/>
      <c r="BC311" s="367"/>
      <c r="BD311" s="367"/>
      <c r="BE311" s="367"/>
      <c r="BF311" s="186"/>
    </row>
    <row r="312" spans="4:72" x14ac:dyDescent="0.25">
      <c r="D312" s="74"/>
      <c r="E312" s="213"/>
      <c r="F312" s="213"/>
      <c r="G312" s="213"/>
      <c r="H312" s="213"/>
      <c r="I312" s="213"/>
      <c r="J312" s="213"/>
      <c r="K312" s="213"/>
      <c r="L312" s="213"/>
      <c r="M312" s="213"/>
      <c r="N312" s="213"/>
      <c r="P312" s="213"/>
      <c r="Q312" s="213"/>
      <c r="R312" s="213"/>
      <c r="S312" s="213"/>
      <c r="T312" s="213"/>
      <c r="U312" s="186"/>
      <c r="W312" s="355"/>
      <c r="X312" s="355"/>
      <c r="Y312" s="355"/>
      <c r="Z312" s="355"/>
      <c r="AA312" s="355"/>
      <c r="AB312" s="355"/>
      <c r="AC312" s="355"/>
      <c r="AD312" s="355"/>
      <c r="AE312" s="355"/>
      <c r="AF312" s="355"/>
      <c r="AG312" s="355"/>
      <c r="AH312" s="355"/>
      <c r="AI312" s="355"/>
      <c r="AK312" s="154"/>
      <c r="AL312" s="154"/>
      <c r="AM312" s="154"/>
      <c r="AN312" s="154"/>
      <c r="AO312" s="74"/>
      <c r="AP312" s="367"/>
      <c r="AQ312" s="367"/>
      <c r="AR312" s="367"/>
      <c r="AS312" s="367"/>
      <c r="AT312" s="367"/>
      <c r="AU312" s="367"/>
      <c r="AV312" s="367"/>
      <c r="AW312" s="367"/>
      <c r="AX312" s="367"/>
      <c r="AY312" s="367"/>
      <c r="BA312" s="367"/>
      <c r="BB312" s="367"/>
      <c r="BC312" s="367"/>
      <c r="BD312" s="367"/>
      <c r="BE312" s="367"/>
      <c r="BF312" s="186"/>
    </row>
    <row r="313" spans="4:72" ht="15.75" customHeight="1" x14ac:dyDescent="0.25">
      <c r="D313" s="74"/>
      <c r="E313" s="196" t="s">
        <v>292</v>
      </c>
      <c r="F313" s="213"/>
      <c r="G313" s="213"/>
      <c r="H313" s="690"/>
      <c r="I313" s="690"/>
      <c r="J313" s="690"/>
      <c r="K313" s="690"/>
      <c r="L313" s="213"/>
      <c r="M313" s="213"/>
      <c r="N313" s="213"/>
      <c r="P313" s="213" t="s">
        <v>293</v>
      </c>
      <c r="Q313" s="213"/>
      <c r="R313" s="213"/>
      <c r="S313" s="213"/>
      <c r="T313" s="227"/>
      <c r="U313" s="186"/>
      <c r="W313" s="355">
        <f t="shared" ref="W313:AI313" si="289">IF($H315="",0,IF($H313=W$24,1,0))</f>
        <v>0</v>
      </c>
      <c r="X313" s="355">
        <f t="shared" si="289"/>
        <v>0</v>
      </c>
      <c r="Y313" s="355">
        <f t="shared" si="289"/>
        <v>0</v>
      </c>
      <c r="Z313" s="355">
        <f t="shared" si="289"/>
        <v>0</v>
      </c>
      <c r="AA313" s="355">
        <f t="shared" si="289"/>
        <v>0</v>
      </c>
      <c r="AB313" s="355">
        <f t="shared" si="289"/>
        <v>0</v>
      </c>
      <c r="AC313" s="355">
        <f t="shared" si="289"/>
        <v>0</v>
      </c>
      <c r="AD313" s="355">
        <f t="shared" si="289"/>
        <v>0</v>
      </c>
      <c r="AE313" s="355">
        <f t="shared" si="289"/>
        <v>0</v>
      </c>
      <c r="AF313" s="355">
        <f t="shared" si="289"/>
        <v>0</v>
      </c>
      <c r="AG313" s="355">
        <f t="shared" si="289"/>
        <v>0</v>
      </c>
      <c r="AH313" s="355">
        <f t="shared" si="289"/>
        <v>0</v>
      </c>
      <c r="AI313" s="355">
        <f t="shared" si="289"/>
        <v>0</v>
      </c>
      <c r="AK313" s="154"/>
      <c r="AL313" s="154"/>
      <c r="AM313" s="154"/>
      <c r="AN313" s="154"/>
      <c r="AO313" s="74"/>
      <c r="AP313" s="196" t="s">
        <v>292</v>
      </c>
      <c r="AQ313" s="367"/>
      <c r="AR313" s="367"/>
      <c r="AS313" s="559"/>
      <c r="AT313" s="559"/>
      <c r="AU313" s="559"/>
      <c r="AV313" s="559"/>
      <c r="AW313" s="367"/>
      <c r="AX313" s="367"/>
      <c r="AY313" s="367"/>
      <c r="BA313" s="367" t="s">
        <v>293</v>
      </c>
      <c r="BB313" s="367"/>
      <c r="BC313" s="367"/>
      <c r="BD313" s="367"/>
      <c r="BE313" s="305"/>
      <c r="BF313" s="186"/>
      <c r="BH313" s="355">
        <f t="shared" ref="BH313:BT313" si="290">IF($H315="",0,IF($H313=BH$24,1,0))</f>
        <v>0</v>
      </c>
      <c r="BI313" s="355">
        <f t="shared" si="290"/>
        <v>0</v>
      </c>
      <c r="BJ313" s="355">
        <f t="shared" si="290"/>
        <v>0</v>
      </c>
      <c r="BK313" s="355">
        <f t="shared" si="290"/>
        <v>0</v>
      </c>
      <c r="BL313" s="355">
        <f t="shared" si="290"/>
        <v>0</v>
      </c>
      <c r="BM313" s="355">
        <f t="shared" si="290"/>
        <v>0</v>
      </c>
      <c r="BN313" s="355">
        <f t="shared" si="290"/>
        <v>0</v>
      </c>
      <c r="BO313" s="355">
        <f t="shared" si="290"/>
        <v>0</v>
      </c>
      <c r="BP313" s="355">
        <f t="shared" si="290"/>
        <v>0</v>
      </c>
      <c r="BQ313" s="355">
        <f t="shared" si="290"/>
        <v>0</v>
      </c>
      <c r="BR313" s="355">
        <f t="shared" si="290"/>
        <v>0</v>
      </c>
      <c r="BS313" s="355">
        <f t="shared" si="290"/>
        <v>0</v>
      </c>
      <c r="BT313" s="355">
        <f t="shared" si="290"/>
        <v>0</v>
      </c>
    </row>
    <row r="314" spans="4:72" x14ac:dyDescent="0.25">
      <c r="D314" s="74"/>
      <c r="W314" s="712">
        <f t="shared" ref="W314" si="291">T313</f>
        <v>0</v>
      </c>
      <c r="X314" s="712"/>
      <c r="Y314" s="712"/>
      <c r="Z314" s="712"/>
      <c r="AA314" s="712"/>
      <c r="AB314" s="712"/>
      <c r="AC314" s="712"/>
      <c r="AD314" s="712"/>
      <c r="AE314" s="712"/>
      <c r="AF314" s="712"/>
      <c r="AG314" s="712"/>
      <c r="AH314" s="712"/>
      <c r="AI314" s="712"/>
      <c r="AK314" s="154"/>
      <c r="AL314" s="154"/>
      <c r="AM314" s="154"/>
      <c r="AN314" s="154"/>
      <c r="AO314" s="74"/>
      <c r="BH314" s="712">
        <f t="shared" ref="BH314" si="292">BE313</f>
        <v>0</v>
      </c>
      <c r="BI314" s="712"/>
      <c r="BJ314" s="712"/>
      <c r="BK314" s="712"/>
      <c r="BL314" s="712"/>
      <c r="BM314" s="712"/>
      <c r="BN314" s="712"/>
      <c r="BO314" s="712"/>
      <c r="BP314" s="712"/>
      <c r="BQ314" s="712"/>
      <c r="BR314" s="712"/>
      <c r="BS314" s="712"/>
      <c r="BT314" s="712"/>
    </row>
    <row r="315" spans="4:72" ht="134.25" customHeight="1" x14ac:dyDescent="0.25">
      <c r="D315" s="74"/>
      <c r="E315" s="198" t="s">
        <v>298</v>
      </c>
      <c r="F315" s="213"/>
      <c r="G315" s="213"/>
      <c r="H315" s="686"/>
      <c r="I315" s="687"/>
      <c r="J315" s="687"/>
      <c r="K315" s="687"/>
      <c r="L315" s="687"/>
      <c r="M315" s="687"/>
      <c r="N315" s="687"/>
      <c r="O315" s="687"/>
      <c r="P315" s="687"/>
      <c r="Q315" s="687"/>
      <c r="R315" s="687"/>
      <c r="S315" s="687"/>
      <c r="T315" s="687"/>
      <c r="U315" s="688"/>
      <c r="W315" s="355"/>
      <c r="X315" s="355"/>
      <c r="Y315" s="355"/>
      <c r="Z315" s="355"/>
      <c r="AA315" s="355"/>
      <c r="AB315" s="355"/>
      <c r="AC315" s="355"/>
      <c r="AD315" s="355"/>
      <c r="AE315" s="355"/>
      <c r="AF315" s="355"/>
      <c r="AG315" s="355"/>
      <c r="AH315" s="355"/>
      <c r="AI315" s="355"/>
      <c r="AK315" s="154"/>
      <c r="AL315" s="154"/>
      <c r="AM315" s="154"/>
      <c r="AN315" s="154"/>
      <c r="AO315" s="74"/>
      <c r="AP315" s="198" t="s">
        <v>298</v>
      </c>
      <c r="AQ315" s="367"/>
      <c r="AR315" s="367"/>
      <c r="AS315" s="705"/>
      <c r="AT315" s="706"/>
      <c r="AU315" s="706"/>
      <c r="AV315" s="706"/>
      <c r="AW315" s="706"/>
      <c r="AX315" s="706"/>
      <c r="AY315" s="706"/>
      <c r="AZ315" s="706"/>
      <c r="BA315" s="706"/>
      <c r="BB315" s="706"/>
      <c r="BC315" s="706"/>
      <c r="BD315" s="706"/>
      <c r="BE315" s="706"/>
      <c r="BF315" s="707"/>
    </row>
    <row r="316" spans="4:72" x14ac:dyDescent="0.25">
      <c r="D316" s="74"/>
      <c r="E316" s="213"/>
      <c r="F316" s="213"/>
      <c r="G316" s="213"/>
      <c r="H316" s="223" t="s">
        <v>299</v>
      </c>
      <c r="I316" s="213"/>
      <c r="J316" s="213"/>
      <c r="K316" s="213"/>
      <c r="L316" s="213"/>
      <c r="M316" s="689">
        <f>1000-LEN(H315)</f>
        <v>1000</v>
      </c>
      <c r="N316" s="689"/>
      <c r="P316" s="213"/>
      <c r="Q316" s="213"/>
      <c r="R316" s="213"/>
      <c r="S316" s="213"/>
      <c r="T316" s="213"/>
      <c r="U316" s="186"/>
      <c r="W316" s="355"/>
      <c r="X316" s="355"/>
      <c r="Y316" s="355"/>
      <c r="Z316" s="355"/>
      <c r="AA316" s="355"/>
      <c r="AB316" s="355"/>
      <c r="AC316" s="355"/>
      <c r="AD316" s="355"/>
      <c r="AE316" s="355"/>
      <c r="AF316" s="355"/>
      <c r="AG316" s="355"/>
      <c r="AH316" s="355"/>
      <c r="AI316" s="355"/>
      <c r="AK316" s="154"/>
      <c r="AL316" s="154"/>
      <c r="AM316" s="154"/>
      <c r="AN316" s="154"/>
      <c r="AO316" s="74"/>
      <c r="AP316" s="367"/>
      <c r="AQ316" s="367"/>
      <c r="AR316" s="367"/>
      <c r="AS316" s="223" t="s">
        <v>299</v>
      </c>
      <c r="AT316" s="367"/>
      <c r="AU316" s="367"/>
      <c r="AV316" s="367"/>
      <c r="AW316" s="367"/>
      <c r="AX316" s="689">
        <f>1000-LEN(AS315)</f>
        <v>1000</v>
      </c>
      <c r="AY316" s="689"/>
      <c r="BA316" s="367"/>
      <c r="BB316" s="367"/>
      <c r="BC316" s="367"/>
      <c r="BD316" s="367"/>
      <c r="BE316" s="367"/>
      <c r="BF316" s="186"/>
    </row>
    <row r="317" spans="4:72" x14ac:dyDescent="0.25">
      <c r="D317" s="74"/>
      <c r="E317" s="213"/>
      <c r="F317" s="213"/>
      <c r="G317" s="213"/>
      <c r="H317" s="213"/>
      <c r="I317" s="213"/>
      <c r="J317" s="213"/>
      <c r="K317" s="213"/>
      <c r="L317" s="213"/>
      <c r="M317" s="213"/>
      <c r="N317" s="213"/>
      <c r="P317" s="213"/>
      <c r="Q317" s="213"/>
      <c r="R317" s="213"/>
      <c r="S317" s="213"/>
      <c r="T317" s="213"/>
      <c r="U317" s="186"/>
      <c r="W317" s="355"/>
      <c r="X317" s="355"/>
      <c r="Y317" s="355"/>
      <c r="Z317" s="355"/>
      <c r="AA317" s="355"/>
      <c r="AB317" s="355"/>
      <c r="AC317" s="355"/>
      <c r="AD317" s="355"/>
      <c r="AE317" s="355"/>
      <c r="AF317" s="355"/>
      <c r="AG317" s="355"/>
      <c r="AH317" s="355"/>
      <c r="AI317" s="355"/>
      <c r="AK317" s="154"/>
      <c r="AL317" s="154"/>
      <c r="AM317" s="154"/>
      <c r="AN317" s="154"/>
      <c r="AO317" s="74"/>
      <c r="AP317" s="367"/>
      <c r="AQ317" s="367"/>
      <c r="AR317" s="367"/>
      <c r="AS317" s="367"/>
      <c r="AT317" s="367"/>
      <c r="AU317" s="367"/>
      <c r="AV317" s="367"/>
      <c r="AW317" s="367"/>
      <c r="AX317" s="367"/>
      <c r="AY317" s="367"/>
      <c r="BA317" s="367"/>
      <c r="BB317" s="367"/>
      <c r="BC317" s="367"/>
      <c r="BD317" s="367"/>
      <c r="BE317" s="367"/>
      <c r="BF317" s="186"/>
    </row>
    <row r="318" spans="4:72" ht="15.75" customHeight="1" x14ac:dyDescent="0.25">
      <c r="D318" s="74"/>
      <c r="E318" s="196" t="s">
        <v>292</v>
      </c>
      <c r="F318" s="213"/>
      <c r="G318" s="213"/>
      <c r="H318" s="690"/>
      <c r="I318" s="690"/>
      <c r="J318" s="690"/>
      <c r="K318" s="690"/>
      <c r="L318" s="213"/>
      <c r="M318" s="213"/>
      <c r="N318" s="213"/>
      <c r="P318" s="213" t="s">
        <v>293</v>
      </c>
      <c r="Q318" s="213"/>
      <c r="R318" s="213"/>
      <c r="S318" s="213"/>
      <c r="T318" s="227"/>
      <c r="U318" s="186"/>
      <c r="W318" s="355">
        <f t="shared" ref="W318:AI318" si="293">IF($H320="",0,IF($H318=W$24,1,0))</f>
        <v>0</v>
      </c>
      <c r="X318" s="355">
        <f t="shared" si="293"/>
        <v>0</v>
      </c>
      <c r="Y318" s="355">
        <f t="shared" si="293"/>
        <v>0</v>
      </c>
      <c r="Z318" s="355">
        <f t="shared" si="293"/>
        <v>0</v>
      </c>
      <c r="AA318" s="355">
        <f t="shared" si="293"/>
        <v>0</v>
      </c>
      <c r="AB318" s="355">
        <f t="shared" si="293"/>
        <v>0</v>
      </c>
      <c r="AC318" s="355">
        <f t="shared" si="293"/>
        <v>0</v>
      </c>
      <c r="AD318" s="355">
        <f t="shared" si="293"/>
        <v>0</v>
      </c>
      <c r="AE318" s="355">
        <f t="shared" si="293"/>
        <v>0</v>
      </c>
      <c r="AF318" s="355">
        <f t="shared" si="293"/>
        <v>0</v>
      </c>
      <c r="AG318" s="355">
        <f t="shared" si="293"/>
        <v>0</v>
      </c>
      <c r="AH318" s="355">
        <f t="shared" si="293"/>
        <v>0</v>
      </c>
      <c r="AI318" s="355">
        <f t="shared" si="293"/>
        <v>0</v>
      </c>
      <c r="AK318" s="154"/>
      <c r="AL318" s="154"/>
      <c r="AM318" s="154"/>
      <c r="AN318" s="154"/>
      <c r="AO318" s="74"/>
      <c r="AP318" s="196" t="s">
        <v>292</v>
      </c>
      <c r="AQ318" s="367"/>
      <c r="AR318" s="367"/>
      <c r="AS318" s="559"/>
      <c r="AT318" s="559"/>
      <c r="AU318" s="559"/>
      <c r="AV318" s="559"/>
      <c r="AW318" s="367"/>
      <c r="AX318" s="367"/>
      <c r="AY318" s="367"/>
      <c r="BA318" s="367" t="s">
        <v>293</v>
      </c>
      <c r="BB318" s="367"/>
      <c r="BC318" s="367"/>
      <c r="BD318" s="367"/>
      <c r="BE318" s="305"/>
      <c r="BF318" s="186"/>
      <c r="BH318" s="355">
        <f t="shared" ref="BH318:BT318" si="294">IF($H320="",0,IF($H318=BH$24,1,0))</f>
        <v>0</v>
      </c>
      <c r="BI318" s="355">
        <f t="shared" si="294"/>
        <v>0</v>
      </c>
      <c r="BJ318" s="355">
        <f t="shared" si="294"/>
        <v>0</v>
      </c>
      <c r="BK318" s="355">
        <f t="shared" si="294"/>
        <v>0</v>
      </c>
      <c r="BL318" s="355">
        <f t="shared" si="294"/>
        <v>0</v>
      </c>
      <c r="BM318" s="355">
        <f t="shared" si="294"/>
        <v>0</v>
      </c>
      <c r="BN318" s="355">
        <f t="shared" si="294"/>
        <v>0</v>
      </c>
      <c r="BO318" s="355">
        <f t="shared" si="294"/>
        <v>0</v>
      </c>
      <c r="BP318" s="355">
        <f t="shared" si="294"/>
        <v>0</v>
      </c>
      <c r="BQ318" s="355">
        <f t="shared" si="294"/>
        <v>0</v>
      </c>
      <c r="BR318" s="355">
        <f t="shared" si="294"/>
        <v>0</v>
      </c>
      <c r="BS318" s="355">
        <f t="shared" si="294"/>
        <v>0</v>
      </c>
      <c r="BT318" s="355">
        <f t="shared" si="294"/>
        <v>0</v>
      </c>
    </row>
    <row r="319" spans="4:72" x14ac:dyDescent="0.25">
      <c r="D319" s="74"/>
      <c r="W319" s="712">
        <f t="shared" ref="W319" si="295">T318</f>
        <v>0</v>
      </c>
      <c r="X319" s="712"/>
      <c r="Y319" s="712"/>
      <c r="Z319" s="712"/>
      <c r="AA319" s="712"/>
      <c r="AB319" s="712"/>
      <c r="AC319" s="712"/>
      <c r="AD319" s="712"/>
      <c r="AE319" s="712"/>
      <c r="AF319" s="712"/>
      <c r="AG319" s="712"/>
      <c r="AH319" s="712"/>
      <c r="AI319" s="712"/>
      <c r="AK319" s="154"/>
      <c r="AL319" s="154"/>
      <c r="AM319" s="154"/>
      <c r="AN319" s="154"/>
      <c r="AO319" s="74"/>
      <c r="BH319" s="712">
        <f t="shared" ref="BH319" si="296">BE318</f>
        <v>0</v>
      </c>
      <c r="BI319" s="712"/>
      <c r="BJ319" s="712"/>
      <c r="BK319" s="712"/>
      <c r="BL319" s="712"/>
      <c r="BM319" s="712"/>
      <c r="BN319" s="712"/>
      <c r="BO319" s="712"/>
      <c r="BP319" s="712"/>
      <c r="BQ319" s="712"/>
      <c r="BR319" s="712"/>
      <c r="BS319" s="712"/>
      <c r="BT319" s="712"/>
    </row>
    <row r="320" spans="4:72" ht="134.25" customHeight="1" x14ac:dyDescent="0.25">
      <c r="D320" s="74"/>
      <c r="E320" s="198" t="s">
        <v>298</v>
      </c>
      <c r="F320" s="213"/>
      <c r="G320" s="213"/>
      <c r="H320" s="686"/>
      <c r="I320" s="687"/>
      <c r="J320" s="687"/>
      <c r="K320" s="687"/>
      <c r="L320" s="687"/>
      <c r="M320" s="687"/>
      <c r="N320" s="687"/>
      <c r="O320" s="687"/>
      <c r="P320" s="687"/>
      <c r="Q320" s="687"/>
      <c r="R320" s="687"/>
      <c r="S320" s="687"/>
      <c r="T320" s="687"/>
      <c r="U320" s="688"/>
      <c r="W320" s="355"/>
      <c r="X320" s="355"/>
      <c r="Y320" s="355"/>
      <c r="Z320" s="355"/>
      <c r="AA320" s="355"/>
      <c r="AB320" s="355"/>
      <c r="AC320" s="355"/>
      <c r="AD320" s="355"/>
      <c r="AE320" s="355"/>
      <c r="AF320" s="355"/>
      <c r="AG320" s="355"/>
      <c r="AH320" s="355"/>
      <c r="AI320" s="355"/>
      <c r="AK320" s="154"/>
      <c r="AL320" s="154"/>
      <c r="AM320" s="154"/>
      <c r="AN320" s="154"/>
      <c r="AO320" s="74"/>
      <c r="AP320" s="198" t="s">
        <v>298</v>
      </c>
      <c r="AQ320" s="367"/>
      <c r="AR320" s="367"/>
      <c r="AS320" s="705"/>
      <c r="AT320" s="706"/>
      <c r="AU320" s="706"/>
      <c r="AV320" s="706"/>
      <c r="AW320" s="706"/>
      <c r="AX320" s="706"/>
      <c r="AY320" s="706"/>
      <c r="AZ320" s="706"/>
      <c r="BA320" s="706"/>
      <c r="BB320" s="706"/>
      <c r="BC320" s="706"/>
      <c r="BD320" s="706"/>
      <c r="BE320" s="706"/>
      <c r="BF320" s="707"/>
    </row>
    <row r="321" spans="4:72" x14ac:dyDescent="0.25">
      <c r="D321" s="74"/>
      <c r="E321" s="213"/>
      <c r="F321" s="213"/>
      <c r="G321" s="213"/>
      <c r="H321" s="223" t="s">
        <v>299</v>
      </c>
      <c r="I321" s="213"/>
      <c r="J321" s="213"/>
      <c r="K321" s="213"/>
      <c r="L321" s="213"/>
      <c r="M321" s="689">
        <f>1000-LEN(H320)</f>
        <v>1000</v>
      </c>
      <c r="N321" s="689"/>
      <c r="P321" s="213"/>
      <c r="Q321" s="213"/>
      <c r="R321" s="213"/>
      <c r="S321" s="213"/>
      <c r="T321" s="213"/>
      <c r="U321" s="186"/>
      <c r="W321" s="355"/>
      <c r="X321" s="355"/>
      <c r="Y321" s="355"/>
      <c r="Z321" s="355"/>
      <c r="AA321" s="355"/>
      <c r="AB321" s="355"/>
      <c r="AC321" s="355"/>
      <c r="AD321" s="355"/>
      <c r="AE321" s="355"/>
      <c r="AF321" s="355"/>
      <c r="AG321" s="355"/>
      <c r="AH321" s="355"/>
      <c r="AI321" s="355"/>
      <c r="AK321" s="154"/>
      <c r="AL321" s="154"/>
      <c r="AM321" s="154"/>
      <c r="AN321" s="154"/>
      <c r="AO321" s="74"/>
      <c r="AP321" s="367"/>
      <c r="AQ321" s="367"/>
      <c r="AR321" s="367"/>
      <c r="AS321" s="223" t="s">
        <v>299</v>
      </c>
      <c r="AT321" s="367"/>
      <c r="AU321" s="367"/>
      <c r="AV321" s="367"/>
      <c r="AW321" s="367"/>
      <c r="AX321" s="689">
        <f>1000-LEN(AS320)</f>
        <v>1000</v>
      </c>
      <c r="AY321" s="689"/>
      <c r="BA321" s="367"/>
      <c r="BB321" s="367"/>
      <c r="BC321" s="367"/>
      <c r="BD321" s="367"/>
      <c r="BE321" s="367"/>
      <c r="BF321" s="186"/>
    </row>
    <row r="322" spans="4:72" x14ac:dyDescent="0.25">
      <c r="D322" s="74"/>
      <c r="E322" s="213"/>
      <c r="F322" s="213"/>
      <c r="G322" s="213"/>
      <c r="H322" s="213"/>
      <c r="I322" s="213"/>
      <c r="J322" s="213"/>
      <c r="K322" s="213"/>
      <c r="L322" s="213"/>
      <c r="M322" s="213"/>
      <c r="N322" s="213"/>
      <c r="P322" s="213"/>
      <c r="Q322" s="213"/>
      <c r="R322" s="213"/>
      <c r="S322" s="213"/>
      <c r="T322" s="213"/>
      <c r="U322" s="186"/>
      <c r="W322" s="355"/>
      <c r="X322" s="355"/>
      <c r="Y322" s="355"/>
      <c r="Z322" s="355"/>
      <c r="AA322" s="355"/>
      <c r="AB322" s="355"/>
      <c r="AC322" s="355"/>
      <c r="AD322" s="355"/>
      <c r="AE322" s="355"/>
      <c r="AF322" s="355"/>
      <c r="AG322" s="355"/>
      <c r="AH322" s="355"/>
      <c r="AI322" s="355"/>
      <c r="AK322" s="154"/>
      <c r="AL322" s="154"/>
      <c r="AM322" s="154"/>
      <c r="AN322" s="154"/>
      <c r="AO322" s="74"/>
      <c r="AP322" s="367"/>
      <c r="AQ322" s="367"/>
      <c r="AR322" s="367"/>
      <c r="AS322" s="367"/>
      <c r="AT322" s="367"/>
      <c r="AU322" s="367"/>
      <c r="AV322" s="367"/>
      <c r="AW322" s="367"/>
      <c r="AX322" s="367"/>
      <c r="AY322" s="367"/>
      <c r="BA322" s="367"/>
      <c r="BB322" s="367"/>
      <c r="BC322" s="367"/>
      <c r="BD322" s="367"/>
      <c r="BE322" s="367"/>
      <c r="BF322" s="186"/>
    </row>
    <row r="323" spans="4:72" ht="15.75" customHeight="1" x14ac:dyDescent="0.25">
      <c r="D323" s="74"/>
      <c r="E323" s="196" t="s">
        <v>292</v>
      </c>
      <c r="F323" s="213"/>
      <c r="G323" s="213"/>
      <c r="H323" s="690"/>
      <c r="I323" s="690"/>
      <c r="J323" s="690"/>
      <c r="K323" s="690"/>
      <c r="L323" s="213"/>
      <c r="M323" s="213"/>
      <c r="N323" s="213"/>
      <c r="P323" s="213" t="s">
        <v>293</v>
      </c>
      <c r="Q323" s="213"/>
      <c r="R323" s="213"/>
      <c r="S323" s="213"/>
      <c r="T323" s="227"/>
      <c r="U323" s="186"/>
      <c r="W323" s="355">
        <f t="shared" ref="W323:AI323" si="297">IF($H325="",0,IF($H323=W$24,1,0))</f>
        <v>0</v>
      </c>
      <c r="X323" s="355">
        <f t="shared" si="297"/>
        <v>0</v>
      </c>
      <c r="Y323" s="355">
        <f t="shared" si="297"/>
        <v>0</v>
      </c>
      <c r="Z323" s="355">
        <f t="shared" si="297"/>
        <v>0</v>
      </c>
      <c r="AA323" s="355">
        <f t="shared" si="297"/>
        <v>0</v>
      </c>
      <c r="AB323" s="355">
        <f t="shared" si="297"/>
        <v>0</v>
      </c>
      <c r="AC323" s="355">
        <f t="shared" si="297"/>
        <v>0</v>
      </c>
      <c r="AD323" s="355">
        <f t="shared" si="297"/>
        <v>0</v>
      </c>
      <c r="AE323" s="355">
        <f t="shared" si="297"/>
        <v>0</v>
      </c>
      <c r="AF323" s="355">
        <f t="shared" si="297"/>
        <v>0</v>
      </c>
      <c r="AG323" s="355">
        <f t="shared" si="297"/>
        <v>0</v>
      </c>
      <c r="AH323" s="355">
        <f t="shared" si="297"/>
        <v>0</v>
      </c>
      <c r="AI323" s="355">
        <f t="shared" si="297"/>
        <v>0</v>
      </c>
      <c r="AK323" s="154"/>
      <c r="AL323" s="154"/>
      <c r="AM323" s="154"/>
      <c r="AN323" s="154"/>
      <c r="AO323" s="74"/>
      <c r="AP323" s="196" t="s">
        <v>292</v>
      </c>
      <c r="AQ323" s="367"/>
      <c r="AR323" s="367"/>
      <c r="AS323" s="559"/>
      <c r="AT323" s="559"/>
      <c r="AU323" s="559"/>
      <c r="AV323" s="559"/>
      <c r="AW323" s="367"/>
      <c r="AX323" s="367"/>
      <c r="AY323" s="367"/>
      <c r="BA323" s="367" t="s">
        <v>293</v>
      </c>
      <c r="BB323" s="367"/>
      <c r="BC323" s="367"/>
      <c r="BD323" s="367"/>
      <c r="BE323" s="305"/>
      <c r="BF323" s="186"/>
      <c r="BH323" s="355">
        <f t="shared" ref="BH323:BT323" si="298">IF($H325="",0,IF($H323=BH$24,1,0))</f>
        <v>0</v>
      </c>
      <c r="BI323" s="355">
        <f t="shared" si="298"/>
        <v>0</v>
      </c>
      <c r="BJ323" s="355">
        <f t="shared" si="298"/>
        <v>0</v>
      </c>
      <c r="BK323" s="355">
        <f t="shared" si="298"/>
        <v>0</v>
      </c>
      <c r="BL323" s="355">
        <f t="shared" si="298"/>
        <v>0</v>
      </c>
      <c r="BM323" s="355">
        <f t="shared" si="298"/>
        <v>0</v>
      </c>
      <c r="BN323" s="355">
        <f t="shared" si="298"/>
        <v>0</v>
      </c>
      <c r="BO323" s="355">
        <f t="shared" si="298"/>
        <v>0</v>
      </c>
      <c r="BP323" s="355">
        <f t="shared" si="298"/>
        <v>0</v>
      </c>
      <c r="BQ323" s="355">
        <f t="shared" si="298"/>
        <v>0</v>
      </c>
      <c r="BR323" s="355">
        <f t="shared" si="298"/>
        <v>0</v>
      </c>
      <c r="BS323" s="355">
        <f t="shared" si="298"/>
        <v>0</v>
      </c>
      <c r="BT323" s="355">
        <f t="shared" si="298"/>
        <v>0</v>
      </c>
    </row>
    <row r="324" spans="4:72" x14ac:dyDescent="0.25">
      <c r="D324" s="74"/>
      <c r="W324" s="712">
        <f t="shared" ref="W324" si="299">T323</f>
        <v>0</v>
      </c>
      <c r="X324" s="712"/>
      <c r="Y324" s="712"/>
      <c r="Z324" s="712"/>
      <c r="AA324" s="712"/>
      <c r="AB324" s="712"/>
      <c r="AC324" s="712"/>
      <c r="AD324" s="712"/>
      <c r="AE324" s="712"/>
      <c r="AF324" s="712"/>
      <c r="AG324" s="712"/>
      <c r="AH324" s="712"/>
      <c r="AI324" s="712"/>
      <c r="AK324" s="154"/>
      <c r="AL324" s="154"/>
      <c r="AM324" s="154"/>
      <c r="AN324" s="154"/>
      <c r="AO324" s="74"/>
      <c r="BH324" s="712">
        <f t="shared" ref="BH324" si="300">BE323</f>
        <v>0</v>
      </c>
      <c r="BI324" s="712"/>
      <c r="BJ324" s="712"/>
      <c r="BK324" s="712"/>
      <c r="BL324" s="712"/>
      <c r="BM324" s="712"/>
      <c r="BN324" s="712"/>
      <c r="BO324" s="712"/>
      <c r="BP324" s="712"/>
      <c r="BQ324" s="712"/>
      <c r="BR324" s="712"/>
      <c r="BS324" s="712"/>
      <c r="BT324" s="712"/>
    </row>
    <row r="325" spans="4:72" ht="134.25" customHeight="1" x14ac:dyDescent="0.25">
      <c r="D325" s="74"/>
      <c r="E325" s="198" t="s">
        <v>298</v>
      </c>
      <c r="F325" s="213"/>
      <c r="G325" s="213"/>
      <c r="H325" s="686"/>
      <c r="I325" s="687"/>
      <c r="J325" s="687"/>
      <c r="K325" s="687"/>
      <c r="L325" s="687"/>
      <c r="M325" s="687"/>
      <c r="N325" s="687"/>
      <c r="O325" s="687"/>
      <c r="P325" s="687"/>
      <c r="Q325" s="687"/>
      <c r="R325" s="687"/>
      <c r="S325" s="687"/>
      <c r="T325" s="687"/>
      <c r="U325" s="688"/>
      <c r="W325" s="355"/>
      <c r="X325" s="355"/>
      <c r="Y325" s="355"/>
      <c r="Z325" s="355"/>
      <c r="AA325" s="355"/>
      <c r="AB325" s="355"/>
      <c r="AC325" s="355"/>
      <c r="AD325" s="355"/>
      <c r="AE325" s="355"/>
      <c r="AF325" s="355"/>
      <c r="AG325" s="355"/>
      <c r="AH325" s="355"/>
      <c r="AI325" s="355"/>
      <c r="AK325" s="154"/>
      <c r="AL325" s="154"/>
      <c r="AM325" s="154"/>
      <c r="AN325" s="154"/>
      <c r="AO325" s="74"/>
      <c r="AP325" s="198" t="s">
        <v>298</v>
      </c>
      <c r="AQ325" s="367"/>
      <c r="AR325" s="367"/>
      <c r="AS325" s="705"/>
      <c r="AT325" s="706"/>
      <c r="AU325" s="706"/>
      <c r="AV325" s="706"/>
      <c r="AW325" s="706"/>
      <c r="AX325" s="706"/>
      <c r="AY325" s="706"/>
      <c r="AZ325" s="706"/>
      <c r="BA325" s="706"/>
      <c r="BB325" s="706"/>
      <c r="BC325" s="706"/>
      <c r="BD325" s="706"/>
      <c r="BE325" s="706"/>
      <c r="BF325" s="707"/>
    </row>
    <row r="326" spans="4:72" x14ac:dyDescent="0.25">
      <c r="D326" s="74"/>
      <c r="E326" s="213"/>
      <c r="F326" s="213"/>
      <c r="G326" s="213"/>
      <c r="H326" s="223" t="s">
        <v>299</v>
      </c>
      <c r="I326" s="213"/>
      <c r="J326" s="213"/>
      <c r="K326" s="213"/>
      <c r="L326" s="213"/>
      <c r="M326" s="689">
        <f>1000-LEN(H325)</f>
        <v>1000</v>
      </c>
      <c r="N326" s="689"/>
      <c r="P326" s="213"/>
      <c r="Q326" s="213"/>
      <c r="R326" s="213"/>
      <c r="S326" s="213"/>
      <c r="T326" s="213"/>
      <c r="U326" s="186"/>
      <c r="W326" s="355"/>
      <c r="X326" s="355"/>
      <c r="Y326" s="355"/>
      <c r="Z326" s="355"/>
      <c r="AA326" s="355"/>
      <c r="AB326" s="355"/>
      <c r="AC326" s="355"/>
      <c r="AD326" s="355"/>
      <c r="AE326" s="355"/>
      <c r="AF326" s="355"/>
      <c r="AG326" s="355"/>
      <c r="AH326" s="355"/>
      <c r="AI326" s="355"/>
      <c r="AK326" s="154"/>
      <c r="AL326" s="154"/>
      <c r="AM326" s="154"/>
      <c r="AN326" s="154"/>
      <c r="AO326" s="74"/>
      <c r="AP326" s="367"/>
      <c r="AQ326" s="367"/>
      <c r="AR326" s="367"/>
      <c r="AS326" s="223" t="s">
        <v>299</v>
      </c>
      <c r="AT326" s="367"/>
      <c r="AU326" s="367"/>
      <c r="AV326" s="367"/>
      <c r="AW326" s="367"/>
      <c r="AX326" s="689">
        <f>1000-LEN(AS325)</f>
        <v>1000</v>
      </c>
      <c r="AY326" s="689"/>
      <c r="BA326" s="367"/>
      <c r="BB326" s="367"/>
      <c r="BC326" s="367"/>
      <c r="BD326" s="367"/>
      <c r="BE326" s="367"/>
      <c r="BF326" s="186"/>
    </row>
    <row r="327" spans="4:72" x14ac:dyDescent="0.25">
      <c r="D327" s="74"/>
      <c r="E327" s="213"/>
      <c r="F327" s="213"/>
      <c r="G327" s="213"/>
      <c r="H327" s="213"/>
      <c r="I327" s="213"/>
      <c r="J327" s="213"/>
      <c r="K327" s="213"/>
      <c r="L327" s="213"/>
      <c r="M327" s="213"/>
      <c r="N327" s="213"/>
      <c r="P327" s="213"/>
      <c r="Q327" s="213"/>
      <c r="R327" s="213"/>
      <c r="S327" s="213"/>
      <c r="T327" s="213"/>
      <c r="U327" s="186"/>
      <c r="W327" s="355"/>
      <c r="X327" s="355"/>
      <c r="Y327" s="355"/>
      <c r="Z327" s="355"/>
      <c r="AA327" s="355"/>
      <c r="AB327" s="355"/>
      <c r="AC327" s="355"/>
      <c r="AD327" s="355"/>
      <c r="AE327" s="355"/>
      <c r="AF327" s="355"/>
      <c r="AG327" s="355"/>
      <c r="AH327" s="355"/>
      <c r="AI327" s="355"/>
      <c r="AK327" s="154"/>
      <c r="AL327" s="154"/>
      <c r="AM327" s="154"/>
      <c r="AN327" s="154"/>
      <c r="AO327" s="74"/>
      <c r="AP327" s="367"/>
      <c r="AQ327" s="367"/>
      <c r="AR327" s="367"/>
      <c r="AS327" s="367"/>
      <c r="AT327" s="367"/>
      <c r="AU327" s="367"/>
      <c r="AV327" s="367"/>
      <c r="AW327" s="367"/>
      <c r="AX327" s="367"/>
      <c r="AY327" s="367"/>
      <c r="BA327" s="367"/>
      <c r="BB327" s="367"/>
      <c r="BC327" s="367"/>
      <c r="BD327" s="367"/>
      <c r="BE327" s="367"/>
      <c r="BF327" s="186"/>
    </row>
    <row r="328" spans="4:72" ht="15.75" customHeight="1" x14ac:dyDescent="0.25">
      <c r="D328" s="74"/>
      <c r="E328" s="196" t="s">
        <v>292</v>
      </c>
      <c r="F328" s="213"/>
      <c r="G328" s="213"/>
      <c r="H328" s="690"/>
      <c r="I328" s="690"/>
      <c r="J328" s="690"/>
      <c r="K328" s="690"/>
      <c r="L328" s="213"/>
      <c r="M328" s="213"/>
      <c r="N328" s="213"/>
      <c r="P328" s="213" t="s">
        <v>293</v>
      </c>
      <c r="Q328" s="213"/>
      <c r="R328" s="213"/>
      <c r="S328" s="213"/>
      <c r="T328" s="227"/>
      <c r="U328" s="186"/>
      <c r="W328" s="355">
        <f t="shared" ref="W328:AI328" si="301">IF($H330="",0,IF($H328=W$24,1,0))</f>
        <v>0</v>
      </c>
      <c r="X328" s="355">
        <f t="shared" si="301"/>
        <v>0</v>
      </c>
      <c r="Y328" s="355">
        <f t="shared" si="301"/>
        <v>0</v>
      </c>
      <c r="Z328" s="355">
        <f t="shared" si="301"/>
        <v>0</v>
      </c>
      <c r="AA328" s="355">
        <f t="shared" si="301"/>
        <v>0</v>
      </c>
      <c r="AB328" s="355">
        <f t="shared" si="301"/>
        <v>0</v>
      </c>
      <c r="AC328" s="355">
        <f t="shared" si="301"/>
        <v>0</v>
      </c>
      <c r="AD328" s="355">
        <f t="shared" si="301"/>
        <v>0</v>
      </c>
      <c r="AE328" s="355">
        <f t="shared" si="301"/>
        <v>0</v>
      </c>
      <c r="AF328" s="355">
        <f t="shared" si="301"/>
        <v>0</v>
      </c>
      <c r="AG328" s="355">
        <f t="shared" si="301"/>
        <v>0</v>
      </c>
      <c r="AH328" s="355">
        <f t="shared" si="301"/>
        <v>0</v>
      </c>
      <c r="AI328" s="355">
        <f t="shared" si="301"/>
        <v>0</v>
      </c>
      <c r="AK328" s="154"/>
      <c r="AL328" s="154"/>
      <c r="AM328" s="154"/>
      <c r="AN328" s="154"/>
      <c r="AO328" s="74"/>
      <c r="AP328" s="196" t="s">
        <v>292</v>
      </c>
      <c r="AQ328" s="367"/>
      <c r="AR328" s="367"/>
      <c r="AS328" s="559"/>
      <c r="AT328" s="559"/>
      <c r="AU328" s="559"/>
      <c r="AV328" s="559"/>
      <c r="AW328" s="367"/>
      <c r="AX328" s="367"/>
      <c r="AY328" s="367"/>
      <c r="BA328" s="367" t="s">
        <v>293</v>
      </c>
      <c r="BB328" s="367"/>
      <c r="BC328" s="367"/>
      <c r="BD328" s="367"/>
      <c r="BE328" s="305"/>
      <c r="BF328" s="186"/>
      <c r="BH328" s="355">
        <f t="shared" ref="BH328:BT328" si="302">IF($H330="",0,IF($H328=BH$24,1,0))</f>
        <v>0</v>
      </c>
      <c r="BI328" s="355">
        <f t="shared" si="302"/>
        <v>0</v>
      </c>
      <c r="BJ328" s="355">
        <f t="shared" si="302"/>
        <v>0</v>
      </c>
      <c r="BK328" s="355">
        <f t="shared" si="302"/>
        <v>0</v>
      </c>
      <c r="BL328" s="355">
        <f t="shared" si="302"/>
        <v>0</v>
      </c>
      <c r="BM328" s="355">
        <f t="shared" si="302"/>
        <v>0</v>
      </c>
      <c r="BN328" s="355">
        <f t="shared" si="302"/>
        <v>0</v>
      </c>
      <c r="BO328" s="355">
        <f t="shared" si="302"/>
        <v>0</v>
      </c>
      <c r="BP328" s="355">
        <f t="shared" si="302"/>
        <v>0</v>
      </c>
      <c r="BQ328" s="355">
        <f t="shared" si="302"/>
        <v>0</v>
      </c>
      <c r="BR328" s="355">
        <f t="shared" si="302"/>
        <v>0</v>
      </c>
      <c r="BS328" s="355">
        <f t="shared" si="302"/>
        <v>0</v>
      </c>
      <c r="BT328" s="355">
        <f t="shared" si="302"/>
        <v>0</v>
      </c>
    </row>
    <row r="329" spans="4:72" x14ac:dyDescent="0.25">
      <c r="D329" s="74"/>
      <c r="W329" s="712">
        <f t="shared" ref="W329" si="303">T328</f>
        <v>0</v>
      </c>
      <c r="X329" s="712"/>
      <c r="Y329" s="712"/>
      <c r="Z329" s="712"/>
      <c r="AA329" s="712"/>
      <c r="AB329" s="712"/>
      <c r="AC329" s="712"/>
      <c r="AD329" s="712"/>
      <c r="AE329" s="712"/>
      <c r="AF329" s="712"/>
      <c r="AG329" s="712"/>
      <c r="AH329" s="712"/>
      <c r="AI329" s="712"/>
      <c r="AK329" s="154"/>
      <c r="AL329" s="154"/>
      <c r="AM329" s="154"/>
      <c r="AN329" s="154"/>
      <c r="AO329" s="74"/>
      <c r="BH329" s="712">
        <f t="shared" ref="BH329" si="304">BE328</f>
        <v>0</v>
      </c>
      <c r="BI329" s="712"/>
      <c r="BJ329" s="712"/>
      <c r="BK329" s="712"/>
      <c r="BL329" s="712"/>
      <c r="BM329" s="712"/>
      <c r="BN329" s="712"/>
      <c r="BO329" s="712"/>
      <c r="BP329" s="712"/>
      <c r="BQ329" s="712"/>
      <c r="BR329" s="712"/>
      <c r="BS329" s="712"/>
      <c r="BT329" s="712"/>
    </row>
    <row r="330" spans="4:72" ht="134.25" customHeight="1" x14ac:dyDescent="0.25">
      <c r="D330" s="74"/>
      <c r="E330" s="198" t="s">
        <v>298</v>
      </c>
      <c r="F330" s="213"/>
      <c r="G330" s="213"/>
      <c r="H330" s="686"/>
      <c r="I330" s="687"/>
      <c r="J330" s="687"/>
      <c r="K330" s="687"/>
      <c r="L330" s="687"/>
      <c r="M330" s="687"/>
      <c r="N330" s="687"/>
      <c r="O330" s="687"/>
      <c r="P330" s="687"/>
      <c r="Q330" s="687"/>
      <c r="R330" s="687"/>
      <c r="S330" s="687"/>
      <c r="T330" s="687"/>
      <c r="U330" s="688"/>
      <c r="W330" s="355"/>
      <c r="X330" s="355"/>
      <c r="Y330" s="355"/>
      <c r="Z330" s="355"/>
      <c r="AA330" s="355"/>
      <c r="AB330" s="355"/>
      <c r="AC330" s="355"/>
      <c r="AD330" s="355"/>
      <c r="AE330" s="355"/>
      <c r="AF330" s="355"/>
      <c r="AG330" s="355"/>
      <c r="AH330" s="355"/>
      <c r="AI330" s="355"/>
      <c r="AK330" s="154"/>
      <c r="AL330" s="154"/>
      <c r="AM330" s="154"/>
      <c r="AN330" s="154"/>
      <c r="AO330" s="74"/>
      <c r="AP330" s="198" t="s">
        <v>298</v>
      </c>
      <c r="AQ330" s="367"/>
      <c r="AR330" s="367"/>
      <c r="AS330" s="705"/>
      <c r="AT330" s="706"/>
      <c r="AU330" s="706"/>
      <c r="AV330" s="706"/>
      <c r="AW330" s="706"/>
      <c r="AX330" s="706"/>
      <c r="AY330" s="706"/>
      <c r="AZ330" s="706"/>
      <c r="BA330" s="706"/>
      <c r="BB330" s="706"/>
      <c r="BC330" s="706"/>
      <c r="BD330" s="706"/>
      <c r="BE330" s="706"/>
      <c r="BF330" s="707"/>
    </row>
    <row r="331" spans="4:72" x14ac:dyDescent="0.25">
      <c r="D331" s="74"/>
      <c r="E331" s="213"/>
      <c r="F331" s="213"/>
      <c r="G331" s="213"/>
      <c r="H331" s="223" t="s">
        <v>299</v>
      </c>
      <c r="I331" s="213"/>
      <c r="J331" s="213"/>
      <c r="K331" s="213"/>
      <c r="L331" s="213"/>
      <c r="M331" s="689">
        <f>1000-LEN(H330)</f>
        <v>1000</v>
      </c>
      <c r="N331" s="689"/>
      <c r="P331" s="213"/>
      <c r="Q331" s="213"/>
      <c r="R331" s="213"/>
      <c r="S331" s="213"/>
      <c r="T331" s="213"/>
      <c r="U331" s="186"/>
      <c r="W331" s="355"/>
      <c r="X331" s="355"/>
      <c r="Y331" s="355"/>
      <c r="Z331" s="355"/>
      <c r="AA331" s="355"/>
      <c r="AB331" s="355"/>
      <c r="AC331" s="355"/>
      <c r="AD331" s="355"/>
      <c r="AE331" s="355"/>
      <c r="AF331" s="355"/>
      <c r="AG331" s="355"/>
      <c r="AH331" s="355"/>
      <c r="AI331" s="355"/>
      <c r="AK331" s="154"/>
      <c r="AL331" s="154"/>
      <c r="AM331" s="154"/>
      <c r="AN331" s="154"/>
      <c r="AO331" s="74"/>
      <c r="AP331" s="367"/>
      <c r="AQ331" s="367"/>
      <c r="AR331" s="367"/>
      <c r="AS331" s="223" t="s">
        <v>299</v>
      </c>
      <c r="AT331" s="367"/>
      <c r="AU331" s="367"/>
      <c r="AV331" s="367"/>
      <c r="AW331" s="367"/>
      <c r="AX331" s="689">
        <f>1000-LEN(AS330)</f>
        <v>1000</v>
      </c>
      <c r="AY331" s="689"/>
      <c r="BA331" s="367"/>
      <c r="BB331" s="367"/>
      <c r="BC331" s="367"/>
      <c r="BD331" s="367"/>
      <c r="BE331" s="367"/>
      <c r="BF331" s="186"/>
    </row>
    <row r="332" spans="4:72" x14ac:dyDescent="0.25">
      <c r="D332" s="74"/>
      <c r="E332" s="213"/>
      <c r="F332" s="213"/>
      <c r="G332" s="213"/>
      <c r="H332" s="213"/>
      <c r="I332" s="213"/>
      <c r="J332" s="213"/>
      <c r="K332" s="213"/>
      <c r="L332" s="213"/>
      <c r="M332" s="213"/>
      <c r="N332" s="213"/>
      <c r="P332" s="213"/>
      <c r="Q332" s="213"/>
      <c r="R332" s="213"/>
      <c r="S332" s="213"/>
      <c r="T332" s="213"/>
      <c r="U332" s="186"/>
      <c r="W332" s="355"/>
      <c r="X332" s="355"/>
      <c r="Y332" s="355"/>
      <c r="Z332" s="355"/>
      <c r="AA332" s="355"/>
      <c r="AB332" s="355"/>
      <c r="AC332" s="355"/>
      <c r="AD332" s="355"/>
      <c r="AE332" s="355"/>
      <c r="AF332" s="355"/>
      <c r="AG332" s="355"/>
      <c r="AH332" s="355"/>
      <c r="AI332" s="355"/>
      <c r="AK332" s="154"/>
      <c r="AL332" s="154"/>
      <c r="AM332" s="154"/>
      <c r="AN332" s="154"/>
      <c r="AO332" s="74"/>
      <c r="AP332" s="367"/>
      <c r="AQ332" s="367"/>
      <c r="AR332" s="367"/>
      <c r="AS332" s="367"/>
      <c r="AT332" s="367"/>
      <c r="AU332" s="367"/>
      <c r="AV332" s="367"/>
      <c r="AW332" s="367"/>
      <c r="AX332" s="367"/>
      <c r="AY332" s="367"/>
      <c r="BA332" s="367"/>
      <c r="BB332" s="367"/>
      <c r="BC332" s="367"/>
      <c r="BD332" s="367"/>
      <c r="BE332" s="367"/>
      <c r="BF332" s="186"/>
    </row>
    <row r="333" spans="4:72" ht="15.75" customHeight="1" x14ac:dyDescent="0.25">
      <c r="D333" s="74"/>
      <c r="E333" s="196" t="s">
        <v>292</v>
      </c>
      <c r="F333" s="213"/>
      <c r="G333" s="213"/>
      <c r="H333" s="690"/>
      <c r="I333" s="690"/>
      <c r="J333" s="690"/>
      <c r="K333" s="690"/>
      <c r="L333" s="213"/>
      <c r="M333" s="213"/>
      <c r="N333" s="213"/>
      <c r="P333" s="213" t="s">
        <v>293</v>
      </c>
      <c r="Q333" s="213"/>
      <c r="R333" s="213"/>
      <c r="S333" s="213"/>
      <c r="T333" s="227"/>
      <c r="U333" s="186"/>
      <c r="W333" s="355">
        <f t="shared" ref="W333:AI333" si="305">IF($H335="",0,IF($H333=W$24,1,0))</f>
        <v>0</v>
      </c>
      <c r="X333" s="355">
        <f t="shared" si="305"/>
        <v>0</v>
      </c>
      <c r="Y333" s="355">
        <f t="shared" si="305"/>
        <v>0</v>
      </c>
      <c r="Z333" s="355">
        <f t="shared" si="305"/>
        <v>0</v>
      </c>
      <c r="AA333" s="355">
        <f t="shared" si="305"/>
        <v>0</v>
      </c>
      <c r="AB333" s="355">
        <f t="shared" si="305"/>
        <v>0</v>
      </c>
      <c r="AC333" s="355">
        <f t="shared" si="305"/>
        <v>0</v>
      </c>
      <c r="AD333" s="355">
        <f t="shared" si="305"/>
        <v>0</v>
      </c>
      <c r="AE333" s="355">
        <f t="shared" si="305"/>
        <v>0</v>
      </c>
      <c r="AF333" s="355">
        <f t="shared" si="305"/>
        <v>0</v>
      </c>
      <c r="AG333" s="355">
        <f t="shared" si="305"/>
        <v>0</v>
      </c>
      <c r="AH333" s="355">
        <f t="shared" si="305"/>
        <v>0</v>
      </c>
      <c r="AI333" s="355">
        <f t="shared" si="305"/>
        <v>0</v>
      </c>
      <c r="AK333" s="154"/>
      <c r="AL333" s="154"/>
      <c r="AM333" s="154"/>
      <c r="AN333" s="154"/>
      <c r="AO333" s="74"/>
      <c r="AP333" s="196" t="s">
        <v>292</v>
      </c>
      <c r="AQ333" s="367"/>
      <c r="AR333" s="367"/>
      <c r="AS333" s="559"/>
      <c r="AT333" s="559"/>
      <c r="AU333" s="559"/>
      <c r="AV333" s="559"/>
      <c r="AW333" s="367"/>
      <c r="AX333" s="367"/>
      <c r="AY333" s="367"/>
      <c r="BA333" s="367" t="s">
        <v>293</v>
      </c>
      <c r="BB333" s="367"/>
      <c r="BC333" s="367"/>
      <c r="BD333" s="367"/>
      <c r="BE333" s="305"/>
      <c r="BF333" s="186"/>
      <c r="BH333" s="355">
        <f t="shared" ref="BH333:BT333" si="306">IF($H335="",0,IF($H333=BH$24,1,0))</f>
        <v>0</v>
      </c>
      <c r="BI333" s="355">
        <f t="shared" si="306"/>
        <v>0</v>
      </c>
      <c r="BJ333" s="355">
        <f t="shared" si="306"/>
        <v>0</v>
      </c>
      <c r="BK333" s="355">
        <f t="shared" si="306"/>
        <v>0</v>
      </c>
      <c r="BL333" s="355">
        <f t="shared" si="306"/>
        <v>0</v>
      </c>
      <c r="BM333" s="355">
        <f t="shared" si="306"/>
        <v>0</v>
      </c>
      <c r="BN333" s="355">
        <f t="shared" si="306"/>
        <v>0</v>
      </c>
      <c r="BO333" s="355">
        <f t="shared" si="306"/>
        <v>0</v>
      </c>
      <c r="BP333" s="355">
        <f t="shared" si="306"/>
        <v>0</v>
      </c>
      <c r="BQ333" s="355">
        <f t="shared" si="306"/>
        <v>0</v>
      </c>
      <c r="BR333" s="355">
        <f t="shared" si="306"/>
        <v>0</v>
      </c>
      <c r="BS333" s="355">
        <f t="shared" si="306"/>
        <v>0</v>
      </c>
      <c r="BT333" s="355">
        <f t="shared" si="306"/>
        <v>0</v>
      </c>
    </row>
    <row r="334" spans="4:72" x14ac:dyDescent="0.25">
      <c r="D334" s="74"/>
      <c r="W334" s="712">
        <f t="shared" ref="W334" si="307">T333</f>
        <v>0</v>
      </c>
      <c r="X334" s="712"/>
      <c r="Y334" s="712"/>
      <c r="Z334" s="712"/>
      <c r="AA334" s="712"/>
      <c r="AB334" s="712"/>
      <c r="AC334" s="712"/>
      <c r="AD334" s="712"/>
      <c r="AE334" s="712"/>
      <c r="AF334" s="712"/>
      <c r="AG334" s="712"/>
      <c r="AH334" s="712"/>
      <c r="AI334" s="712"/>
      <c r="AK334" s="154"/>
      <c r="AL334" s="154"/>
      <c r="AM334" s="154"/>
      <c r="AN334" s="154"/>
      <c r="AO334" s="74"/>
      <c r="BH334" s="712">
        <f t="shared" ref="BH334" si="308">BE333</f>
        <v>0</v>
      </c>
      <c r="BI334" s="712"/>
      <c r="BJ334" s="712"/>
      <c r="BK334" s="712"/>
      <c r="BL334" s="712"/>
      <c r="BM334" s="712"/>
      <c r="BN334" s="712"/>
      <c r="BO334" s="712"/>
      <c r="BP334" s="712"/>
      <c r="BQ334" s="712"/>
      <c r="BR334" s="712"/>
      <c r="BS334" s="712"/>
      <c r="BT334" s="712"/>
    </row>
    <row r="335" spans="4:72" ht="134.25" customHeight="1" x14ac:dyDescent="0.25">
      <c r="D335" s="74"/>
      <c r="E335" s="198" t="s">
        <v>298</v>
      </c>
      <c r="F335" s="213"/>
      <c r="G335" s="213"/>
      <c r="H335" s="686"/>
      <c r="I335" s="687"/>
      <c r="J335" s="687"/>
      <c r="K335" s="687"/>
      <c r="L335" s="687"/>
      <c r="M335" s="687"/>
      <c r="N335" s="687"/>
      <c r="O335" s="687"/>
      <c r="P335" s="687"/>
      <c r="Q335" s="687"/>
      <c r="R335" s="687"/>
      <c r="S335" s="687"/>
      <c r="T335" s="687"/>
      <c r="U335" s="688"/>
      <c r="W335" s="355"/>
      <c r="X335" s="355"/>
      <c r="Y335" s="355"/>
      <c r="Z335" s="355"/>
      <c r="AA335" s="355"/>
      <c r="AB335" s="355"/>
      <c r="AC335" s="355"/>
      <c r="AD335" s="355"/>
      <c r="AE335" s="355"/>
      <c r="AF335" s="355"/>
      <c r="AG335" s="355"/>
      <c r="AH335" s="355"/>
      <c r="AI335" s="355"/>
      <c r="AK335" s="154"/>
      <c r="AL335" s="154"/>
      <c r="AM335" s="154"/>
      <c r="AN335" s="154"/>
      <c r="AO335" s="74"/>
      <c r="AP335" s="198" t="s">
        <v>298</v>
      </c>
      <c r="AQ335" s="367"/>
      <c r="AR335" s="367"/>
      <c r="AS335" s="705"/>
      <c r="AT335" s="706"/>
      <c r="AU335" s="706"/>
      <c r="AV335" s="706"/>
      <c r="AW335" s="706"/>
      <c r="AX335" s="706"/>
      <c r="AY335" s="706"/>
      <c r="AZ335" s="706"/>
      <c r="BA335" s="706"/>
      <c r="BB335" s="706"/>
      <c r="BC335" s="706"/>
      <c r="BD335" s="706"/>
      <c r="BE335" s="706"/>
      <c r="BF335" s="707"/>
    </row>
    <row r="336" spans="4:72" x14ac:dyDescent="0.25">
      <c r="D336" s="74"/>
      <c r="E336" s="213"/>
      <c r="F336" s="213"/>
      <c r="G336" s="213"/>
      <c r="H336" s="223" t="s">
        <v>299</v>
      </c>
      <c r="I336" s="213"/>
      <c r="J336" s="213"/>
      <c r="K336" s="213"/>
      <c r="L336" s="213"/>
      <c r="M336" s="689">
        <f>1000-LEN(H335)</f>
        <v>1000</v>
      </c>
      <c r="N336" s="689"/>
      <c r="P336" s="213"/>
      <c r="Q336" s="213"/>
      <c r="R336" s="213"/>
      <c r="S336" s="213"/>
      <c r="T336" s="213"/>
      <c r="U336" s="186"/>
      <c r="W336" s="355"/>
      <c r="X336" s="355"/>
      <c r="Y336" s="355"/>
      <c r="Z336" s="355"/>
      <c r="AA336" s="355"/>
      <c r="AB336" s="355"/>
      <c r="AC336" s="355"/>
      <c r="AD336" s="355"/>
      <c r="AE336" s="355"/>
      <c r="AF336" s="355"/>
      <c r="AG336" s="355"/>
      <c r="AH336" s="355"/>
      <c r="AI336" s="355"/>
      <c r="AK336" s="154"/>
      <c r="AL336" s="154"/>
      <c r="AM336" s="154"/>
      <c r="AN336" s="154"/>
      <c r="AO336" s="74"/>
      <c r="AP336" s="367"/>
      <c r="AQ336" s="367"/>
      <c r="AR336" s="367"/>
      <c r="AS336" s="223" t="s">
        <v>299</v>
      </c>
      <c r="AT336" s="367"/>
      <c r="AU336" s="367"/>
      <c r="AV336" s="367"/>
      <c r="AW336" s="367"/>
      <c r="AX336" s="689">
        <f>1000-LEN(AS335)</f>
        <v>1000</v>
      </c>
      <c r="AY336" s="689"/>
      <c r="BA336" s="367"/>
      <c r="BB336" s="367"/>
      <c r="BC336" s="367"/>
      <c r="BD336" s="367"/>
      <c r="BE336" s="367"/>
      <c r="BF336" s="186"/>
    </row>
    <row r="337" spans="4:73" x14ac:dyDescent="0.25">
      <c r="D337" s="74"/>
      <c r="E337" s="213"/>
      <c r="F337" s="213"/>
      <c r="G337" s="213"/>
      <c r="H337" s="213"/>
      <c r="I337" s="213"/>
      <c r="J337" s="213"/>
      <c r="K337" s="213"/>
      <c r="L337" s="213"/>
      <c r="M337" s="213"/>
      <c r="N337" s="213"/>
      <c r="P337" s="213"/>
      <c r="Q337" s="213"/>
      <c r="R337" s="213"/>
      <c r="S337" s="213"/>
      <c r="T337" s="213"/>
      <c r="U337" s="186"/>
      <c r="W337" s="355"/>
      <c r="X337" s="355"/>
      <c r="Y337" s="355"/>
      <c r="Z337" s="355"/>
      <c r="AA337" s="355"/>
      <c r="AB337" s="355"/>
      <c r="AC337" s="355"/>
      <c r="AD337" s="355"/>
      <c r="AE337" s="355"/>
      <c r="AF337" s="355"/>
      <c r="AG337" s="355"/>
      <c r="AH337" s="355"/>
      <c r="AI337" s="355"/>
      <c r="AK337" s="154"/>
      <c r="AL337" s="154"/>
      <c r="AM337" s="154"/>
      <c r="AN337" s="154"/>
      <c r="AO337" s="74"/>
      <c r="AP337" s="367"/>
      <c r="AQ337" s="367"/>
      <c r="AR337" s="367"/>
      <c r="AS337" s="367"/>
      <c r="AT337" s="367"/>
      <c r="AU337" s="367"/>
      <c r="AV337" s="367"/>
      <c r="AW337" s="367"/>
      <c r="AX337" s="367"/>
      <c r="AY337" s="367"/>
      <c r="BA337" s="367"/>
      <c r="BB337" s="367"/>
      <c r="BC337" s="367"/>
      <c r="BD337" s="367"/>
      <c r="BE337" s="367"/>
      <c r="BF337" s="186"/>
    </row>
    <row r="338" spans="4:73" ht="15.75" customHeight="1" x14ac:dyDescent="0.25">
      <c r="D338" s="74"/>
      <c r="E338" s="196" t="s">
        <v>292</v>
      </c>
      <c r="F338" s="213"/>
      <c r="G338" s="213"/>
      <c r="H338" s="690"/>
      <c r="I338" s="690"/>
      <c r="J338" s="690"/>
      <c r="K338" s="690"/>
      <c r="L338" s="213"/>
      <c r="M338" s="213"/>
      <c r="N338" s="213"/>
      <c r="P338" s="213" t="s">
        <v>293</v>
      </c>
      <c r="Q338" s="213"/>
      <c r="R338" s="213"/>
      <c r="S338" s="213"/>
      <c r="T338" s="227"/>
      <c r="U338" s="186"/>
      <c r="W338" s="355">
        <f t="shared" ref="W338:AI338" si="309">IF($H340="",0,IF($H338=W$24,1,0))</f>
        <v>0</v>
      </c>
      <c r="X338" s="355">
        <f t="shared" si="309"/>
        <v>0</v>
      </c>
      <c r="Y338" s="355">
        <f t="shared" si="309"/>
        <v>0</v>
      </c>
      <c r="Z338" s="355">
        <f t="shared" si="309"/>
        <v>0</v>
      </c>
      <c r="AA338" s="355">
        <f t="shared" si="309"/>
        <v>0</v>
      </c>
      <c r="AB338" s="355">
        <f t="shared" si="309"/>
        <v>0</v>
      </c>
      <c r="AC338" s="355">
        <f t="shared" si="309"/>
        <v>0</v>
      </c>
      <c r="AD338" s="355">
        <f t="shared" si="309"/>
        <v>0</v>
      </c>
      <c r="AE338" s="355">
        <f t="shared" si="309"/>
        <v>0</v>
      </c>
      <c r="AF338" s="355">
        <f t="shared" si="309"/>
        <v>0</v>
      </c>
      <c r="AG338" s="355">
        <f t="shared" si="309"/>
        <v>0</v>
      </c>
      <c r="AH338" s="355">
        <f t="shared" si="309"/>
        <v>0</v>
      </c>
      <c r="AI338" s="355">
        <f t="shared" si="309"/>
        <v>0</v>
      </c>
      <c r="AK338" s="154"/>
      <c r="AL338" s="154"/>
      <c r="AM338" s="154"/>
      <c r="AN338" s="154"/>
      <c r="AO338" s="74"/>
      <c r="AP338" s="196" t="s">
        <v>292</v>
      </c>
      <c r="AQ338" s="367"/>
      <c r="AR338" s="367"/>
      <c r="AS338" s="559"/>
      <c r="AT338" s="559"/>
      <c r="AU338" s="559"/>
      <c r="AV338" s="559"/>
      <c r="AW338" s="367"/>
      <c r="AX338" s="367"/>
      <c r="AY338" s="367"/>
      <c r="BA338" s="367" t="s">
        <v>293</v>
      </c>
      <c r="BB338" s="367"/>
      <c r="BC338" s="367"/>
      <c r="BD338" s="367"/>
      <c r="BE338" s="305"/>
      <c r="BF338" s="186"/>
      <c r="BH338" s="355">
        <f t="shared" ref="BH338:BT338" si="310">IF($H340="",0,IF($H338=BH$24,1,0))</f>
        <v>0</v>
      </c>
      <c r="BI338" s="355">
        <f t="shared" si="310"/>
        <v>0</v>
      </c>
      <c r="BJ338" s="355">
        <f t="shared" si="310"/>
        <v>0</v>
      </c>
      <c r="BK338" s="355">
        <f t="shared" si="310"/>
        <v>0</v>
      </c>
      <c r="BL338" s="355">
        <f t="shared" si="310"/>
        <v>0</v>
      </c>
      <c r="BM338" s="355">
        <f t="shared" si="310"/>
        <v>0</v>
      </c>
      <c r="BN338" s="355">
        <f t="shared" si="310"/>
        <v>0</v>
      </c>
      <c r="BO338" s="355">
        <f t="shared" si="310"/>
        <v>0</v>
      </c>
      <c r="BP338" s="355">
        <f t="shared" si="310"/>
        <v>0</v>
      </c>
      <c r="BQ338" s="355">
        <f t="shared" si="310"/>
        <v>0</v>
      </c>
      <c r="BR338" s="355">
        <f t="shared" si="310"/>
        <v>0</v>
      </c>
      <c r="BS338" s="355">
        <f t="shared" si="310"/>
        <v>0</v>
      </c>
      <c r="BT338" s="355">
        <f t="shared" si="310"/>
        <v>0</v>
      </c>
    </row>
    <row r="339" spans="4:73" x14ac:dyDescent="0.25">
      <c r="D339" s="74"/>
      <c r="W339" s="712">
        <f t="shared" ref="W339" si="311">T338</f>
        <v>0</v>
      </c>
      <c r="X339" s="712"/>
      <c r="Y339" s="712"/>
      <c r="Z339" s="712"/>
      <c r="AA339" s="712"/>
      <c r="AB339" s="712"/>
      <c r="AC339" s="712"/>
      <c r="AD339" s="712"/>
      <c r="AE339" s="712"/>
      <c r="AF339" s="712"/>
      <c r="AG339" s="712"/>
      <c r="AH339" s="712"/>
      <c r="AI339" s="712"/>
      <c r="AK339" s="154"/>
      <c r="AL339" s="154"/>
      <c r="AM339" s="154"/>
      <c r="AN339" s="154"/>
      <c r="AO339" s="74"/>
      <c r="BH339" s="712">
        <f t="shared" ref="BH339" si="312">BE338</f>
        <v>0</v>
      </c>
      <c r="BI339" s="712"/>
      <c r="BJ339" s="712"/>
      <c r="BK339" s="712"/>
      <c r="BL339" s="712"/>
      <c r="BM339" s="712"/>
      <c r="BN339" s="712"/>
      <c r="BO339" s="712"/>
      <c r="BP339" s="712"/>
      <c r="BQ339" s="712"/>
      <c r="BR339" s="712"/>
      <c r="BS339" s="712"/>
      <c r="BT339" s="712"/>
    </row>
    <row r="340" spans="4:73" ht="134.25" customHeight="1" x14ac:dyDescent="0.25">
      <c r="D340" s="74"/>
      <c r="E340" s="198" t="s">
        <v>298</v>
      </c>
      <c r="F340" s="213"/>
      <c r="G340" s="213"/>
      <c r="H340" s="686"/>
      <c r="I340" s="687"/>
      <c r="J340" s="687"/>
      <c r="K340" s="687"/>
      <c r="L340" s="687"/>
      <c r="M340" s="687"/>
      <c r="N340" s="687"/>
      <c r="O340" s="687"/>
      <c r="P340" s="687"/>
      <c r="Q340" s="687"/>
      <c r="R340" s="687"/>
      <c r="S340" s="687"/>
      <c r="T340" s="687"/>
      <c r="U340" s="688"/>
      <c r="W340" s="355"/>
      <c r="X340" s="355"/>
      <c r="Y340" s="355"/>
      <c r="Z340" s="355"/>
      <c r="AA340" s="355"/>
      <c r="AB340" s="355"/>
      <c r="AC340" s="355"/>
      <c r="AD340" s="355"/>
      <c r="AE340" s="355"/>
      <c r="AF340" s="355"/>
      <c r="AG340" s="355"/>
      <c r="AH340" s="355"/>
      <c r="AI340" s="355"/>
      <c r="AK340" s="154"/>
      <c r="AL340" s="154"/>
      <c r="AM340" s="154"/>
      <c r="AN340" s="154"/>
      <c r="AO340" s="74"/>
      <c r="AP340" s="198" t="s">
        <v>298</v>
      </c>
      <c r="AQ340" s="367"/>
      <c r="AR340" s="367"/>
      <c r="AS340" s="705"/>
      <c r="AT340" s="706"/>
      <c r="AU340" s="706"/>
      <c r="AV340" s="706"/>
      <c r="AW340" s="706"/>
      <c r="AX340" s="706"/>
      <c r="AY340" s="706"/>
      <c r="AZ340" s="706"/>
      <c r="BA340" s="706"/>
      <c r="BB340" s="706"/>
      <c r="BC340" s="706"/>
      <c r="BD340" s="706"/>
      <c r="BE340" s="706"/>
      <c r="BF340" s="707"/>
    </row>
    <row r="341" spans="4:73" x14ac:dyDescent="0.25">
      <c r="D341" s="74"/>
      <c r="E341" s="213"/>
      <c r="F341" s="213"/>
      <c r="G341" s="213"/>
      <c r="H341" s="223" t="s">
        <v>299</v>
      </c>
      <c r="I341" s="213"/>
      <c r="J341" s="213"/>
      <c r="K341" s="213"/>
      <c r="L341" s="213"/>
      <c r="M341" s="689">
        <f>1000-LEN(H340)</f>
        <v>1000</v>
      </c>
      <c r="N341" s="689"/>
      <c r="P341" s="213"/>
      <c r="Q341" s="213"/>
      <c r="R341" s="213"/>
      <c r="S341" s="213"/>
      <c r="T341" s="213"/>
      <c r="U341" s="186"/>
      <c r="W341" s="355"/>
      <c r="X341" s="355"/>
      <c r="Y341" s="355"/>
      <c r="Z341" s="355"/>
      <c r="AA341" s="355"/>
      <c r="AB341" s="355"/>
      <c r="AC341" s="355"/>
      <c r="AD341" s="355"/>
      <c r="AE341" s="355"/>
      <c r="AF341" s="355"/>
      <c r="AG341" s="355"/>
      <c r="AH341" s="355"/>
      <c r="AI341" s="355"/>
      <c r="AK341" s="154"/>
      <c r="AL341" s="154"/>
      <c r="AM341" s="154"/>
      <c r="AN341" s="154"/>
      <c r="AO341" s="74"/>
      <c r="AP341" s="367"/>
      <c r="AQ341" s="367"/>
      <c r="AR341" s="367"/>
      <c r="AS341" s="223" t="s">
        <v>299</v>
      </c>
      <c r="AT341" s="367"/>
      <c r="AU341" s="367"/>
      <c r="AV341" s="367"/>
      <c r="AW341" s="367"/>
      <c r="AX341" s="689">
        <f>1000-LEN(AS340)</f>
        <v>1000</v>
      </c>
      <c r="AY341" s="689"/>
      <c r="BA341" s="367"/>
      <c r="BB341" s="367"/>
      <c r="BC341" s="367"/>
      <c r="BD341" s="367"/>
      <c r="BE341" s="367"/>
      <c r="BF341" s="186"/>
    </row>
    <row r="342" spans="4:73" x14ac:dyDescent="0.25">
      <c r="D342" s="74"/>
      <c r="W342" s="355"/>
      <c r="X342" s="355"/>
      <c r="Y342" s="355"/>
      <c r="Z342" s="355"/>
      <c r="AA342" s="355"/>
      <c r="AB342" s="355"/>
      <c r="AC342" s="355"/>
      <c r="AD342" s="355"/>
      <c r="AE342" s="355"/>
      <c r="AF342" s="355"/>
      <c r="AG342" s="355"/>
      <c r="AH342" s="355"/>
      <c r="AI342" s="355"/>
      <c r="AK342" s="154"/>
      <c r="AL342" s="154"/>
      <c r="AM342" s="154"/>
      <c r="AN342" s="154"/>
      <c r="AO342" s="74"/>
    </row>
    <row r="343" spans="4:73" s="152" customFormat="1" x14ac:dyDescent="0.25">
      <c r="D343" s="75"/>
      <c r="V343" s="75"/>
      <c r="W343" s="71"/>
      <c r="X343" s="71"/>
      <c r="Y343" s="71"/>
      <c r="Z343" s="71"/>
      <c r="AA343" s="71"/>
      <c r="AB343" s="71"/>
      <c r="AC343" s="71"/>
      <c r="AD343" s="71"/>
      <c r="AE343" s="71"/>
      <c r="AF343" s="71"/>
      <c r="AG343" s="71"/>
      <c r="AH343" s="71"/>
      <c r="AI343" s="71"/>
      <c r="AJ343" s="71"/>
      <c r="AK343" s="155"/>
      <c r="AL343" s="155"/>
      <c r="AM343" s="155"/>
      <c r="AN343" s="155"/>
      <c r="AO343" s="75"/>
      <c r="BG343" s="75"/>
      <c r="BH343" s="71"/>
      <c r="BI343" s="71"/>
      <c r="BJ343" s="71"/>
      <c r="BK343" s="71"/>
      <c r="BL343" s="71"/>
      <c r="BM343" s="71"/>
      <c r="BN343" s="71"/>
      <c r="BO343" s="71"/>
      <c r="BP343" s="71"/>
      <c r="BQ343" s="71"/>
      <c r="BR343" s="71"/>
      <c r="BS343" s="71"/>
      <c r="BT343" s="71"/>
      <c r="BU343" s="71"/>
    </row>
    <row r="344" spans="4:73" ht="30.75" customHeight="1" x14ac:dyDescent="0.25">
      <c r="D344" s="74"/>
      <c r="E344" s="683"/>
      <c r="F344" s="683"/>
      <c r="G344" s="683"/>
      <c r="H344" s="683"/>
      <c r="I344" s="683"/>
      <c r="J344" s="683"/>
      <c r="K344" s="683"/>
      <c r="L344" s="683"/>
      <c r="M344" s="683"/>
      <c r="N344" s="683"/>
      <c r="O344" s="683"/>
      <c r="P344" s="683"/>
      <c r="Q344" s="683"/>
      <c r="R344" s="683"/>
      <c r="S344" s="683"/>
      <c r="T344" s="683"/>
      <c r="U344" s="683"/>
      <c r="W344" s="206"/>
      <c r="X344" s="206"/>
      <c r="Y344" s="206"/>
      <c r="Z344" s="206"/>
      <c r="AA344" s="206"/>
      <c r="AB344" s="206"/>
      <c r="AC344" s="206"/>
      <c r="AD344" s="206"/>
      <c r="AE344" s="206"/>
      <c r="AF344" s="206"/>
      <c r="AG344" s="206"/>
      <c r="AH344" s="206"/>
      <c r="AI344" s="206"/>
      <c r="AJ344" s="206"/>
      <c r="AK344" s="154"/>
      <c r="AL344" s="154"/>
      <c r="AM344" s="154"/>
      <c r="AN344" s="154"/>
      <c r="AO344" s="74"/>
      <c r="AP344" s="683"/>
      <c r="AQ344" s="683"/>
      <c r="AR344" s="683"/>
      <c r="AS344" s="683"/>
      <c r="AT344" s="683"/>
      <c r="AU344" s="683"/>
      <c r="AV344" s="683"/>
      <c r="AW344" s="683"/>
      <c r="AX344" s="683"/>
      <c r="AY344" s="683"/>
      <c r="AZ344" s="683"/>
      <c r="BA344" s="683"/>
      <c r="BB344" s="683"/>
      <c r="BC344" s="683"/>
      <c r="BD344" s="683"/>
      <c r="BE344" s="683"/>
      <c r="BF344" s="683"/>
      <c r="BH344" s="206"/>
      <c r="BI344" s="206"/>
      <c r="BJ344" s="206"/>
      <c r="BK344" s="206"/>
      <c r="BL344" s="206"/>
      <c r="BM344" s="206"/>
      <c r="BN344" s="206"/>
      <c r="BO344" s="206"/>
      <c r="BP344" s="206"/>
      <c r="BQ344" s="206"/>
      <c r="BR344" s="206"/>
      <c r="BS344" s="206"/>
      <c r="BT344" s="206"/>
      <c r="BU344" s="206"/>
    </row>
    <row r="345" spans="4:73" s="152" customFormat="1" ht="40.5" customHeight="1" thickBot="1" x14ac:dyDescent="0.3">
      <c r="D345" s="75"/>
      <c r="E345" s="684"/>
      <c r="F345" s="684"/>
      <c r="G345" s="684"/>
      <c r="H345" s="684"/>
      <c r="I345" s="684"/>
      <c r="J345" s="684"/>
      <c r="K345" s="684"/>
      <c r="L345" s="684"/>
      <c r="M345" s="684"/>
      <c r="N345" s="684"/>
      <c r="O345" s="684"/>
      <c r="P345" s="684"/>
      <c r="Q345" s="684"/>
      <c r="R345" s="684"/>
      <c r="S345" s="684"/>
      <c r="T345" s="684"/>
      <c r="U345" s="684"/>
      <c r="V345" s="75"/>
      <c r="W345" s="206"/>
      <c r="X345" s="206"/>
      <c r="Y345" s="206"/>
      <c r="Z345" s="206"/>
      <c r="AA345" s="206"/>
      <c r="AB345" s="206"/>
      <c r="AC345" s="206"/>
      <c r="AD345" s="206"/>
      <c r="AE345" s="206"/>
      <c r="AF345" s="206"/>
      <c r="AG345" s="206"/>
      <c r="AH345" s="206"/>
      <c r="AI345" s="206"/>
      <c r="AJ345" s="206"/>
      <c r="AK345" s="155"/>
      <c r="AL345" s="155"/>
      <c r="AM345" s="155"/>
      <c r="AN345" s="155"/>
      <c r="AO345" s="75"/>
      <c r="AP345" s="684"/>
      <c r="AQ345" s="684"/>
      <c r="AR345" s="684"/>
      <c r="AS345" s="684"/>
      <c r="AT345" s="684"/>
      <c r="AU345" s="684"/>
      <c r="AV345" s="684"/>
      <c r="AW345" s="684"/>
      <c r="AX345" s="684"/>
      <c r="AY345" s="684"/>
      <c r="AZ345" s="684"/>
      <c r="BA345" s="684"/>
      <c r="BB345" s="684"/>
      <c r="BC345" s="684"/>
      <c r="BD345" s="684"/>
      <c r="BE345" s="684"/>
      <c r="BF345" s="684"/>
      <c r="BG345" s="75"/>
      <c r="BH345" s="206"/>
      <c r="BI345" s="206"/>
      <c r="BJ345" s="206"/>
      <c r="BK345" s="206"/>
      <c r="BL345" s="206"/>
      <c r="BM345" s="206"/>
      <c r="BN345" s="206"/>
      <c r="BO345" s="206"/>
      <c r="BP345" s="206"/>
      <c r="BQ345" s="206"/>
      <c r="BR345" s="206"/>
      <c r="BS345" s="206"/>
      <c r="BT345" s="206"/>
      <c r="BU345" s="206"/>
    </row>
    <row r="346" spans="4:73" s="152" customFormat="1" x14ac:dyDescent="0.25">
      <c r="D346" s="75"/>
      <c r="V346" s="75"/>
      <c r="W346" s="71"/>
      <c r="X346" s="71"/>
      <c r="Y346" s="71"/>
      <c r="Z346" s="71"/>
      <c r="AA346" s="71"/>
      <c r="AB346" s="71"/>
      <c r="AC346" s="71"/>
      <c r="AD346" s="71"/>
      <c r="AE346" s="71"/>
      <c r="AF346" s="71"/>
      <c r="AG346" s="71"/>
      <c r="AH346" s="71"/>
      <c r="AI346" s="71"/>
      <c r="AJ346" s="71"/>
      <c r="AO346" s="75"/>
      <c r="BG346" s="75"/>
      <c r="BH346" s="71"/>
      <c r="BI346" s="71"/>
      <c r="BJ346" s="71"/>
      <c r="BK346" s="71"/>
      <c r="BL346" s="71"/>
      <c r="BM346" s="71"/>
      <c r="BN346" s="71"/>
      <c r="BO346" s="71"/>
      <c r="BP346" s="71"/>
      <c r="BQ346" s="71"/>
      <c r="BR346" s="71"/>
      <c r="BS346" s="71"/>
      <c r="BT346" s="71"/>
      <c r="BU346" s="71"/>
    </row>
    <row r="347" spans="4:73" s="152" customFormat="1" x14ac:dyDescent="0.25">
      <c r="D347" s="75"/>
      <c r="V347" s="75"/>
      <c r="W347" s="71"/>
      <c r="X347" s="71"/>
      <c r="Y347" s="71"/>
      <c r="Z347" s="71"/>
      <c r="AA347" s="71"/>
      <c r="AB347" s="71"/>
      <c r="AC347" s="71"/>
      <c r="AD347" s="71"/>
      <c r="AE347" s="71"/>
      <c r="AF347" s="71"/>
      <c r="AG347" s="71"/>
      <c r="AH347" s="71"/>
      <c r="AI347" s="71"/>
      <c r="AJ347" s="71"/>
      <c r="AO347" s="75"/>
      <c r="BG347" s="75"/>
      <c r="BH347" s="71"/>
      <c r="BI347" s="71"/>
      <c r="BJ347" s="71"/>
      <c r="BK347" s="71"/>
      <c r="BL347" s="71"/>
      <c r="BM347" s="71"/>
      <c r="BN347" s="71"/>
      <c r="BO347" s="71"/>
      <c r="BP347" s="71"/>
      <c r="BQ347" s="71"/>
      <c r="BR347" s="71"/>
      <c r="BS347" s="71"/>
      <c r="BT347" s="71"/>
      <c r="BU347" s="71"/>
    </row>
    <row r="348" spans="4:73" s="152" customFormat="1" x14ac:dyDescent="0.25">
      <c r="D348" s="75"/>
      <c r="V348" s="75"/>
      <c r="W348" s="71"/>
      <c r="X348" s="71"/>
      <c r="Y348" s="71"/>
      <c r="Z348" s="71"/>
      <c r="AA348" s="71"/>
      <c r="AB348" s="71"/>
      <c r="AC348" s="71"/>
      <c r="AD348" s="71"/>
      <c r="AE348" s="71"/>
      <c r="AF348" s="71"/>
      <c r="AG348" s="71"/>
      <c r="AH348" s="71"/>
      <c r="AI348" s="71"/>
      <c r="AJ348" s="71"/>
      <c r="AO348" s="75"/>
      <c r="BG348" s="75"/>
      <c r="BH348" s="71"/>
      <c r="BI348" s="71"/>
      <c r="BJ348" s="71"/>
      <c r="BK348" s="71"/>
      <c r="BL348" s="71"/>
      <c r="BM348" s="71"/>
      <c r="BN348" s="71"/>
      <c r="BO348" s="71"/>
      <c r="BP348" s="71"/>
      <c r="BQ348" s="71"/>
      <c r="BR348" s="71"/>
      <c r="BS348" s="71"/>
      <c r="BT348" s="71"/>
      <c r="BU348" s="71"/>
    </row>
    <row r="350" spans="4:73" x14ac:dyDescent="0.25">
      <c r="D350" s="74"/>
      <c r="E350" s="153"/>
      <c r="F350" s="153"/>
      <c r="G350" s="153"/>
      <c r="H350" s="153"/>
      <c r="I350" s="153"/>
      <c r="J350" s="153"/>
      <c r="K350" s="153"/>
      <c r="L350" s="153"/>
      <c r="M350" s="153"/>
      <c r="N350" s="153"/>
      <c r="O350" s="153"/>
      <c r="P350" s="153"/>
      <c r="Q350" s="153"/>
      <c r="R350" s="153"/>
      <c r="S350" s="153"/>
      <c r="T350" s="153"/>
      <c r="W350" s="105"/>
      <c r="X350" s="105"/>
      <c r="Y350" s="105"/>
      <c r="Z350" s="105"/>
      <c r="AA350" s="105"/>
      <c r="AB350" s="105"/>
      <c r="AC350" s="105"/>
      <c r="AD350" s="105"/>
      <c r="AE350" s="105"/>
      <c r="AF350" s="105"/>
      <c r="AG350" s="105"/>
      <c r="AH350" s="105"/>
      <c r="AI350" s="105"/>
      <c r="AJ350" s="356"/>
      <c r="AO350" s="74"/>
      <c r="AP350" s="153"/>
      <c r="AQ350" s="153"/>
      <c r="AR350" s="153"/>
      <c r="AS350" s="153"/>
      <c r="AT350" s="153"/>
      <c r="AU350" s="153"/>
      <c r="AV350" s="153"/>
      <c r="AW350" s="153"/>
      <c r="AX350" s="153"/>
      <c r="AY350" s="153"/>
      <c r="AZ350" s="153"/>
      <c r="BA350" s="153"/>
      <c r="BB350" s="153"/>
      <c r="BC350" s="153"/>
      <c r="BD350" s="153"/>
      <c r="BE350" s="153"/>
      <c r="BH350" s="356"/>
      <c r="BI350" s="356"/>
      <c r="BJ350" s="356"/>
      <c r="BK350" s="356"/>
      <c r="BL350" s="356"/>
      <c r="BM350" s="356"/>
      <c r="BN350" s="356"/>
      <c r="BO350" s="356"/>
      <c r="BP350" s="356"/>
      <c r="BQ350" s="356"/>
      <c r="BR350" s="356"/>
      <c r="BS350" s="356"/>
      <c r="BT350" s="356"/>
      <c r="BU350" s="356"/>
    </row>
    <row r="357" spans="4:58" x14ac:dyDescent="0.25">
      <c r="D357" s="74"/>
      <c r="E357" s="148"/>
      <c r="F357" s="148"/>
      <c r="G357" s="148"/>
      <c r="H357" s="148"/>
      <c r="I357" s="148"/>
      <c r="J357" s="148"/>
      <c r="K357" s="148"/>
      <c r="L357" s="148"/>
      <c r="M357" s="148"/>
      <c r="N357" s="148"/>
      <c r="O357" s="148"/>
      <c r="P357" s="148"/>
      <c r="Q357" s="148"/>
      <c r="R357" s="148"/>
      <c r="S357" s="148"/>
      <c r="T357" s="148"/>
      <c r="U357" s="148"/>
      <c r="AO357" s="74"/>
      <c r="AP357" s="148"/>
      <c r="AQ357" s="148"/>
      <c r="AR357" s="148"/>
      <c r="AS357" s="148"/>
      <c r="AT357" s="148"/>
      <c r="AU357" s="148"/>
      <c r="AV357" s="148"/>
      <c r="AW357" s="148"/>
      <c r="AX357" s="148"/>
      <c r="AY357" s="148"/>
      <c r="AZ357" s="148"/>
      <c r="BA357" s="148"/>
      <c r="BB357" s="148"/>
      <c r="BC357" s="148"/>
      <c r="BD357" s="148"/>
      <c r="BE357" s="148"/>
      <c r="BF357" s="148"/>
    </row>
  </sheetData>
  <sheetProtection algorithmName="SHA-512" hashValue="b5jAd25Icv4NpVnvF0lrou8zgFFf25nQyWS6XsaCLTljbRqBEzdoBZ6UzG+HP0cKvRa/96jC+afX/tkcA3g+tA==" saltValue="7J8zIpLTLnFF65vYhtl4FQ==" spinCount="100000" sheet="1" objects="1" scenarios="1" selectLockedCells="1"/>
  <mergeCells count="490">
    <mergeCell ref="BH309:BT309"/>
    <mergeCell ref="BH314:BT314"/>
    <mergeCell ref="BH319:BT319"/>
    <mergeCell ref="BH324:BT324"/>
    <mergeCell ref="BH329:BT329"/>
    <mergeCell ref="BH334:BT334"/>
    <mergeCell ref="BH339:BT339"/>
    <mergeCell ref="BH264:BT264"/>
    <mergeCell ref="BH269:BT269"/>
    <mergeCell ref="BH274:BT274"/>
    <mergeCell ref="BH279:BT279"/>
    <mergeCell ref="BH284:BT284"/>
    <mergeCell ref="BH289:BT289"/>
    <mergeCell ref="BH294:BT294"/>
    <mergeCell ref="BH299:BT299"/>
    <mergeCell ref="BH304:BT304"/>
    <mergeCell ref="BH219:BT219"/>
    <mergeCell ref="BH224:BT224"/>
    <mergeCell ref="BH229:BT229"/>
    <mergeCell ref="BH234:BT234"/>
    <mergeCell ref="BH239:BT239"/>
    <mergeCell ref="BH244:BT244"/>
    <mergeCell ref="BH249:BT249"/>
    <mergeCell ref="BH254:BT254"/>
    <mergeCell ref="BH259:BT259"/>
    <mergeCell ref="BH174:BT174"/>
    <mergeCell ref="BH179:BT179"/>
    <mergeCell ref="BH184:BT184"/>
    <mergeCell ref="BH189:BT189"/>
    <mergeCell ref="BH194:BT194"/>
    <mergeCell ref="BH199:BT199"/>
    <mergeCell ref="BH204:BT204"/>
    <mergeCell ref="BH209:BT209"/>
    <mergeCell ref="BH214:BT214"/>
    <mergeCell ref="BH129:BT129"/>
    <mergeCell ref="BH134:BT134"/>
    <mergeCell ref="BH139:BT139"/>
    <mergeCell ref="BH144:BT144"/>
    <mergeCell ref="BH149:BT149"/>
    <mergeCell ref="BH154:BT154"/>
    <mergeCell ref="BH159:BT159"/>
    <mergeCell ref="BH164:BT164"/>
    <mergeCell ref="BH169:BT169"/>
    <mergeCell ref="BH84:BT84"/>
    <mergeCell ref="BH89:BT89"/>
    <mergeCell ref="BH94:BT94"/>
    <mergeCell ref="BH99:BT99"/>
    <mergeCell ref="BH104:BT104"/>
    <mergeCell ref="BH109:BT109"/>
    <mergeCell ref="BH114:BT114"/>
    <mergeCell ref="BH119:BT119"/>
    <mergeCell ref="BH124:BT124"/>
    <mergeCell ref="W219:AI219"/>
    <mergeCell ref="W224:AI224"/>
    <mergeCell ref="W229:AI229"/>
    <mergeCell ref="W234:AI234"/>
    <mergeCell ref="W239:AI239"/>
    <mergeCell ref="W244:AI244"/>
    <mergeCell ref="W249:AI249"/>
    <mergeCell ref="W254:AI254"/>
    <mergeCell ref="W259:AI259"/>
    <mergeCell ref="W174:AI174"/>
    <mergeCell ref="W179:AI179"/>
    <mergeCell ref="W184:AI184"/>
    <mergeCell ref="W189:AI189"/>
    <mergeCell ref="W194:AI194"/>
    <mergeCell ref="W199:AI199"/>
    <mergeCell ref="W204:AI204"/>
    <mergeCell ref="W209:AI209"/>
    <mergeCell ref="W214:AI214"/>
    <mergeCell ref="W129:AI129"/>
    <mergeCell ref="W134:AI134"/>
    <mergeCell ref="W139:AI139"/>
    <mergeCell ref="W144:AI144"/>
    <mergeCell ref="W149:AI149"/>
    <mergeCell ref="W154:AI154"/>
    <mergeCell ref="W159:AI159"/>
    <mergeCell ref="W164:AI164"/>
    <mergeCell ref="W169:AI169"/>
    <mergeCell ref="W84:AI84"/>
    <mergeCell ref="W89:AI89"/>
    <mergeCell ref="W94:AI94"/>
    <mergeCell ref="W99:AI99"/>
    <mergeCell ref="W104:AI104"/>
    <mergeCell ref="W109:AI109"/>
    <mergeCell ref="W114:AI114"/>
    <mergeCell ref="W119:AI119"/>
    <mergeCell ref="W124:AI124"/>
    <mergeCell ref="W54:AI54"/>
    <mergeCell ref="W59:AI59"/>
    <mergeCell ref="W64:AI64"/>
    <mergeCell ref="W69:AI69"/>
    <mergeCell ref="W74:AI74"/>
    <mergeCell ref="W79:AI79"/>
    <mergeCell ref="BH54:BT54"/>
    <mergeCell ref="BH59:BT59"/>
    <mergeCell ref="BH64:BT64"/>
    <mergeCell ref="BH69:BT69"/>
    <mergeCell ref="BH74:BT74"/>
    <mergeCell ref="BH79:BT79"/>
    <mergeCell ref="AS70:BF70"/>
    <mergeCell ref="AX71:AY71"/>
    <mergeCell ref="AS73:AV73"/>
    <mergeCell ref="H338:K338"/>
    <mergeCell ref="AS338:AV338"/>
    <mergeCell ref="H340:U340"/>
    <mergeCell ref="AS340:BF340"/>
    <mergeCell ref="M341:N341"/>
    <mergeCell ref="AX341:AY341"/>
    <mergeCell ref="H333:K333"/>
    <mergeCell ref="AS333:AV333"/>
    <mergeCell ref="H335:U335"/>
    <mergeCell ref="AS335:BF335"/>
    <mergeCell ref="M336:N336"/>
    <mergeCell ref="AX336:AY336"/>
    <mergeCell ref="W334:AI334"/>
    <mergeCell ref="W339:AI339"/>
    <mergeCell ref="H328:K328"/>
    <mergeCell ref="AS328:AV328"/>
    <mergeCell ref="H330:U330"/>
    <mergeCell ref="AS330:BF330"/>
    <mergeCell ref="M331:N331"/>
    <mergeCell ref="AX331:AY331"/>
    <mergeCell ref="H323:K323"/>
    <mergeCell ref="AS323:AV323"/>
    <mergeCell ref="H325:U325"/>
    <mergeCell ref="AS325:BF325"/>
    <mergeCell ref="M326:N326"/>
    <mergeCell ref="AX326:AY326"/>
    <mergeCell ref="W324:AI324"/>
    <mergeCell ref="W329:AI329"/>
    <mergeCell ref="H318:K318"/>
    <mergeCell ref="AS318:AV318"/>
    <mergeCell ref="H320:U320"/>
    <mergeCell ref="AS320:BF320"/>
    <mergeCell ref="M321:N321"/>
    <mergeCell ref="AX321:AY321"/>
    <mergeCell ref="H313:K313"/>
    <mergeCell ref="AS313:AV313"/>
    <mergeCell ref="H315:U315"/>
    <mergeCell ref="AS315:BF315"/>
    <mergeCell ref="M316:N316"/>
    <mergeCell ref="AX316:AY316"/>
    <mergeCell ref="W314:AI314"/>
    <mergeCell ref="W319:AI319"/>
    <mergeCell ref="H308:K308"/>
    <mergeCell ref="AS308:AV308"/>
    <mergeCell ref="H310:U310"/>
    <mergeCell ref="AS310:BF310"/>
    <mergeCell ref="M311:N311"/>
    <mergeCell ref="AX311:AY311"/>
    <mergeCell ref="H303:K303"/>
    <mergeCell ref="AS303:AV303"/>
    <mergeCell ref="H305:U305"/>
    <mergeCell ref="AS305:BF305"/>
    <mergeCell ref="M306:N306"/>
    <mergeCell ref="AX306:AY306"/>
    <mergeCell ref="W304:AI304"/>
    <mergeCell ref="W309:AI309"/>
    <mergeCell ref="H298:K298"/>
    <mergeCell ref="AS298:AV298"/>
    <mergeCell ref="H300:U300"/>
    <mergeCell ref="AS300:BF300"/>
    <mergeCell ref="M301:N301"/>
    <mergeCell ref="AX301:AY301"/>
    <mergeCell ref="H293:K293"/>
    <mergeCell ref="AS293:AV293"/>
    <mergeCell ref="H295:U295"/>
    <mergeCell ref="AS295:BF295"/>
    <mergeCell ref="M296:N296"/>
    <mergeCell ref="AX296:AY296"/>
    <mergeCell ref="W294:AI294"/>
    <mergeCell ref="W299:AI299"/>
    <mergeCell ref="H288:K288"/>
    <mergeCell ref="AS288:AV288"/>
    <mergeCell ref="H290:U290"/>
    <mergeCell ref="AS290:BF290"/>
    <mergeCell ref="M291:N291"/>
    <mergeCell ref="AX291:AY291"/>
    <mergeCell ref="H283:K283"/>
    <mergeCell ref="AS283:AV283"/>
    <mergeCell ref="H285:U285"/>
    <mergeCell ref="AS285:BF285"/>
    <mergeCell ref="M286:N286"/>
    <mergeCell ref="AX286:AY286"/>
    <mergeCell ref="W284:AI284"/>
    <mergeCell ref="W289:AI289"/>
    <mergeCell ref="H278:K278"/>
    <mergeCell ref="AS278:AV278"/>
    <mergeCell ref="H280:U280"/>
    <mergeCell ref="AS280:BF280"/>
    <mergeCell ref="M281:N281"/>
    <mergeCell ref="AX281:AY281"/>
    <mergeCell ref="H273:K273"/>
    <mergeCell ref="AS273:AV273"/>
    <mergeCell ref="H275:U275"/>
    <mergeCell ref="AS275:BF275"/>
    <mergeCell ref="M276:N276"/>
    <mergeCell ref="AX276:AY276"/>
    <mergeCell ref="W274:AI274"/>
    <mergeCell ref="W279:AI279"/>
    <mergeCell ref="H268:K268"/>
    <mergeCell ref="AS268:AV268"/>
    <mergeCell ref="H270:U270"/>
    <mergeCell ref="AS270:BF270"/>
    <mergeCell ref="M271:N271"/>
    <mergeCell ref="AX271:AY271"/>
    <mergeCell ref="H263:K263"/>
    <mergeCell ref="AS263:AV263"/>
    <mergeCell ref="H265:U265"/>
    <mergeCell ref="AS265:BF265"/>
    <mergeCell ref="M266:N266"/>
    <mergeCell ref="AX266:AY266"/>
    <mergeCell ref="W264:AI264"/>
    <mergeCell ref="W269:AI269"/>
    <mergeCell ref="H248:K248"/>
    <mergeCell ref="AS248:AV248"/>
    <mergeCell ref="AS250:BF250"/>
    <mergeCell ref="AX251:AY251"/>
    <mergeCell ref="AS253:AV253"/>
    <mergeCell ref="AS58:AV58"/>
    <mergeCell ref="AS60:BF60"/>
    <mergeCell ref="AX61:AY61"/>
    <mergeCell ref="AS63:AV63"/>
    <mergeCell ref="AS233:AV233"/>
    <mergeCell ref="AS235:BF235"/>
    <mergeCell ref="AX236:AY236"/>
    <mergeCell ref="AS238:AV238"/>
    <mergeCell ref="AS240:BF240"/>
    <mergeCell ref="AS225:BF225"/>
    <mergeCell ref="AX226:AY226"/>
    <mergeCell ref="AS228:AV228"/>
    <mergeCell ref="AS230:BF230"/>
    <mergeCell ref="AX231:AY231"/>
    <mergeCell ref="AX216:AY216"/>
    <mergeCell ref="AS218:AV218"/>
    <mergeCell ref="AS220:BF220"/>
    <mergeCell ref="AX221:AY221"/>
    <mergeCell ref="AS223:AV223"/>
    <mergeCell ref="AS258:AV258"/>
    <mergeCell ref="AS260:BF260"/>
    <mergeCell ref="AX261:AY261"/>
    <mergeCell ref="AS255:BF255"/>
    <mergeCell ref="AX256:AY256"/>
    <mergeCell ref="AX241:AY241"/>
    <mergeCell ref="AS243:AV243"/>
    <mergeCell ref="AS245:BF245"/>
    <mergeCell ref="AX246:AY246"/>
    <mergeCell ref="AS208:AV208"/>
    <mergeCell ref="AS210:BF210"/>
    <mergeCell ref="AX211:AY211"/>
    <mergeCell ref="AS213:AV213"/>
    <mergeCell ref="AS215:BF215"/>
    <mergeCell ref="AS200:BF200"/>
    <mergeCell ref="AX201:AY201"/>
    <mergeCell ref="AS203:AV203"/>
    <mergeCell ref="AS205:BF205"/>
    <mergeCell ref="AX206:AY206"/>
    <mergeCell ref="AX191:AY191"/>
    <mergeCell ref="AS193:AV193"/>
    <mergeCell ref="AS195:BF195"/>
    <mergeCell ref="AX196:AY196"/>
    <mergeCell ref="AS198:AV198"/>
    <mergeCell ref="AS183:AV183"/>
    <mergeCell ref="AS185:BF185"/>
    <mergeCell ref="AX186:AY186"/>
    <mergeCell ref="AS188:AV188"/>
    <mergeCell ref="AS190:BF190"/>
    <mergeCell ref="AS175:BF175"/>
    <mergeCell ref="AX176:AY176"/>
    <mergeCell ref="AS178:AV178"/>
    <mergeCell ref="AS180:BF180"/>
    <mergeCell ref="AX181:AY181"/>
    <mergeCell ref="AX166:AY166"/>
    <mergeCell ref="AS168:AV168"/>
    <mergeCell ref="AS170:BF170"/>
    <mergeCell ref="AX171:AY171"/>
    <mergeCell ref="AS173:AV173"/>
    <mergeCell ref="AS158:AV158"/>
    <mergeCell ref="AS160:BF160"/>
    <mergeCell ref="AX161:AY161"/>
    <mergeCell ref="AS163:AV163"/>
    <mergeCell ref="AS165:BF165"/>
    <mergeCell ref="AS150:BF150"/>
    <mergeCell ref="AX151:AY151"/>
    <mergeCell ref="AS153:AV153"/>
    <mergeCell ref="AS155:BF155"/>
    <mergeCell ref="AX156:AY156"/>
    <mergeCell ref="AX141:AY141"/>
    <mergeCell ref="AS143:AV143"/>
    <mergeCell ref="AS145:BF145"/>
    <mergeCell ref="AX146:AY146"/>
    <mergeCell ref="AS148:AV148"/>
    <mergeCell ref="AS133:AV133"/>
    <mergeCell ref="AS135:BF135"/>
    <mergeCell ref="AX136:AY136"/>
    <mergeCell ref="AS138:AV138"/>
    <mergeCell ref="AS140:BF140"/>
    <mergeCell ref="AS125:BF125"/>
    <mergeCell ref="AX126:AY126"/>
    <mergeCell ref="AS128:AV128"/>
    <mergeCell ref="AS130:BF130"/>
    <mergeCell ref="AX131:AY131"/>
    <mergeCell ref="AX116:AY116"/>
    <mergeCell ref="AS118:AV118"/>
    <mergeCell ref="AS120:BF120"/>
    <mergeCell ref="AX121:AY121"/>
    <mergeCell ref="AS123:AV123"/>
    <mergeCell ref="AS110:BF110"/>
    <mergeCell ref="AX111:AY111"/>
    <mergeCell ref="AS113:AV113"/>
    <mergeCell ref="AS115:BF115"/>
    <mergeCell ref="AS100:BF100"/>
    <mergeCell ref="AX101:AY101"/>
    <mergeCell ref="AS103:AV103"/>
    <mergeCell ref="AS105:BF105"/>
    <mergeCell ref="AX106:AY106"/>
    <mergeCell ref="AP344:BF344"/>
    <mergeCell ref="AP345:BF345"/>
    <mergeCell ref="AS65:BF65"/>
    <mergeCell ref="AS53:AV53"/>
    <mergeCell ref="AS55:BF55"/>
    <mergeCell ref="AX56:AY56"/>
    <mergeCell ref="AS75:BF75"/>
    <mergeCell ref="AX76:AY76"/>
    <mergeCell ref="AS78:AV78"/>
    <mergeCell ref="AS80:BF80"/>
    <mergeCell ref="AX81:AY81"/>
    <mergeCell ref="AX66:AY66"/>
    <mergeCell ref="AS68:AV68"/>
    <mergeCell ref="AX91:AY91"/>
    <mergeCell ref="AS93:AV93"/>
    <mergeCell ref="AS95:BF95"/>
    <mergeCell ref="AX96:AY96"/>
    <mergeCell ref="AS98:AV98"/>
    <mergeCell ref="AS83:AV83"/>
    <mergeCell ref="AS85:BF85"/>
    <mergeCell ref="AX86:AY86"/>
    <mergeCell ref="AS88:AV88"/>
    <mergeCell ref="AS90:BF90"/>
    <mergeCell ref="AS108:AV108"/>
    <mergeCell ref="AT10:AU10"/>
    <mergeCell ref="AP13:BE13"/>
    <mergeCell ref="AP15:BF15"/>
    <mergeCell ref="AP20:BF20"/>
    <mergeCell ref="BF21:BF24"/>
    <mergeCell ref="AP22:BC22"/>
    <mergeCell ref="AP2:BF2"/>
    <mergeCell ref="AP3:BF3"/>
    <mergeCell ref="AT5:AU5"/>
    <mergeCell ref="AT6:BC6"/>
    <mergeCell ref="AT8:AX8"/>
    <mergeCell ref="H258:K258"/>
    <mergeCell ref="H260:U260"/>
    <mergeCell ref="M261:N261"/>
    <mergeCell ref="I5:J5"/>
    <mergeCell ref="I10:J10"/>
    <mergeCell ref="I6:R6"/>
    <mergeCell ref="I8:M8"/>
    <mergeCell ref="H93:K93"/>
    <mergeCell ref="H95:U95"/>
    <mergeCell ref="M96:N96"/>
    <mergeCell ref="H98:K98"/>
    <mergeCell ref="H113:K113"/>
    <mergeCell ref="H115:U115"/>
    <mergeCell ref="H153:K153"/>
    <mergeCell ref="H155:U155"/>
    <mergeCell ref="M156:N156"/>
    <mergeCell ref="H250:U250"/>
    <mergeCell ref="M251:N251"/>
    <mergeCell ref="H253:K253"/>
    <mergeCell ref="H255:U255"/>
    <mergeCell ref="M256:N256"/>
    <mergeCell ref="M241:N241"/>
    <mergeCell ref="H243:K243"/>
    <mergeCell ref="H245:U245"/>
    <mergeCell ref="M246:N246"/>
    <mergeCell ref="H233:K233"/>
    <mergeCell ref="H235:U235"/>
    <mergeCell ref="M236:N236"/>
    <mergeCell ref="H238:K238"/>
    <mergeCell ref="H240:U240"/>
    <mergeCell ref="H225:U225"/>
    <mergeCell ref="M226:N226"/>
    <mergeCell ref="H228:K228"/>
    <mergeCell ref="H230:U230"/>
    <mergeCell ref="M231:N231"/>
    <mergeCell ref="M216:N216"/>
    <mergeCell ref="H218:K218"/>
    <mergeCell ref="H220:U220"/>
    <mergeCell ref="M221:N221"/>
    <mergeCell ref="H223:K223"/>
    <mergeCell ref="H208:K208"/>
    <mergeCell ref="H210:U210"/>
    <mergeCell ref="M211:N211"/>
    <mergeCell ref="H213:K213"/>
    <mergeCell ref="H215:U215"/>
    <mergeCell ref="H200:U200"/>
    <mergeCell ref="M201:N201"/>
    <mergeCell ref="H203:K203"/>
    <mergeCell ref="H205:U205"/>
    <mergeCell ref="M206:N206"/>
    <mergeCell ref="M191:N191"/>
    <mergeCell ref="H193:K193"/>
    <mergeCell ref="H195:U195"/>
    <mergeCell ref="M196:N196"/>
    <mergeCell ref="H198:K198"/>
    <mergeCell ref="H183:K183"/>
    <mergeCell ref="H185:U185"/>
    <mergeCell ref="M186:N186"/>
    <mergeCell ref="H188:K188"/>
    <mergeCell ref="H190:U190"/>
    <mergeCell ref="H175:U175"/>
    <mergeCell ref="M176:N176"/>
    <mergeCell ref="H178:K178"/>
    <mergeCell ref="H180:U180"/>
    <mergeCell ref="M181:N181"/>
    <mergeCell ref="M166:N166"/>
    <mergeCell ref="H168:K168"/>
    <mergeCell ref="H170:U170"/>
    <mergeCell ref="M171:N171"/>
    <mergeCell ref="H173:K173"/>
    <mergeCell ref="H158:K158"/>
    <mergeCell ref="H160:U160"/>
    <mergeCell ref="M161:N161"/>
    <mergeCell ref="H163:K163"/>
    <mergeCell ref="H165:U165"/>
    <mergeCell ref="H150:U150"/>
    <mergeCell ref="M151:N151"/>
    <mergeCell ref="M141:N141"/>
    <mergeCell ref="H143:K143"/>
    <mergeCell ref="H145:U145"/>
    <mergeCell ref="M146:N146"/>
    <mergeCell ref="H148:K148"/>
    <mergeCell ref="H133:K133"/>
    <mergeCell ref="H135:U135"/>
    <mergeCell ref="M136:N136"/>
    <mergeCell ref="H138:K138"/>
    <mergeCell ref="H140:U140"/>
    <mergeCell ref="M126:N126"/>
    <mergeCell ref="H128:K128"/>
    <mergeCell ref="H130:U130"/>
    <mergeCell ref="M131:N131"/>
    <mergeCell ref="M116:N116"/>
    <mergeCell ref="H118:K118"/>
    <mergeCell ref="H120:U120"/>
    <mergeCell ref="M121:N121"/>
    <mergeCell ref="H123:K123"/>
    <mergeCell ref="H110:U110"/>
    <mergeCell ref="M111:N111"/>
    <mergeCell ref="H100:U100"/>
    <mergeCell ref="M101:N101"/>
    <mergeCell ref="H103:K103"/>
    <mergeCell ref="H105:U105"/>
    <mergeCell ref="M106:N106"/>
    <mergeCell ref="M91:N91"/>
    <mergeCell ref="H125:U125"/>
    <mergeCell ref="H68:K68"/>
    <mergeCell ref="E2:U2"/>
    <mergeCell ref="E3:U3"/>
    <mergeCell ref="H53:K53"/>
    <mergeCell ref="E13:T13"/>
    <mergeCell ref="E20:U20"/>
    <mergeCell ref="E15:U15"/>
    <mergeCell ref="H55:U55"/>
    <mergeCell ref="U21:U24"/>
    <mergeCell ref="E344:U344"/>
    <mergeCell ref="E345:U345"/>
    <mergeCell ref="E22:R22"/>
    <mergeCell ref="H70:U70"/>
    <mergeCell ref="M71:N71"/>
    <mergeCell ref="H73:K73"/>
    <mergeCell ref="H83:K83"/>
    <mergeCell ref="H85:U85"/>
    <mergeCell ref="M86:N86"/>
    <mergeCell ref="H88:K88"/>
    <mergeCell ref="H90:U90"/>
    <mergeCell ref="H75:U75"/>
    <mergeCell ref="M76:N76"/>
    <mergeCell ref="H78:K78"/>
    <mergeCell ref="H80:U80"/>
    <mergeCell ref="M81:N81"/>
    <mergeCell ref="H108:K108"/>
    <mergeCell ref="M56:N56"/>
    <mergeCell ref="H58:K58"/>
    <mergeCell ref="H60:U60"/>
    <mergeCell ref="M61:N61"/>
    <mergeCell ref="H63:K63"/>
    <mergeCell ref="H65:U65"/>
    <mergeCell ref="M66:N66"/>
  </mergeCells>
  <conditionalFormatting sqref="U28:U50">
    <cfRule type="cellIs" dxfId="3" priority="5" operator="greaterThan">
      <formula>0</formula>
    </cfRule>
  </conditionalFormatting>
  <conditionalFormatting sqref="E51:N51 P51:R51">
    <cfRule type="cellIs" dxfId="2" priority="4" operator="greaterThan">
      <formula>0</formula>
    </cfRule>
  </conditionalFormatting>
  <conditionalFormatting sqref="AP51:AY51 BA51:BC51">
    <cfRule type="cellIs" dxfId="1" priority="1" operator="greaterThan">
      <formula>0</formula>
    </cfRule>
  </conditionalFormatting>
  <conditionalFormatting sqref="BF28:BF50">
    <cfRule type="cellIs" dxfId="0" priority="2" operator="greaterThan">
      <formula>0</formula>
    </cfRule>
  </conditionalFormatting>
  <dataValidations count="7">
    <dataValidation type="whole" allowBlank="1" showInputMessage="1" showErrorMessage="1" sqref="I10 AT10">
      <formula1>-9</formula1>
      <formula2>0</formula2>
    </dataValidation>
    <dataValidation type="list" allowBlank="1" showInputMessage="1" showErrorMessage="1" sqref="O38:O50 O28:O32 O34:O36 AZ38:AZ50 AZ28:AZ32 AZ34:AZ36">
      <formula1>$D$14:$D$19</formula1>
    </dataValidation>
    <dataValidation type="list" allowBlank="1" showInputMessage="1" showErrorMessage="1" sqref="E38:N50 P34:R36 P28:R32 E28:N32 E34:N36 P38:R50 AP38:AY50 BA34:BC36 BA28:BC32 AP28:AY32 AP34:AY36 BA38:BC50">
      <formula1>$D$18:$D$19</formula1>
    </dataValidation>
    <dataValidation type="list" allowBlank="1" showInputMessage="1" showErrorMessage="1" sqref="T53 T198 T338 T73 T333 T193 T328 T123 T323 T188 T318 T88 T313 T183 T308 T118 T303 T178 T298 T63 T293 T173 T288 T113 T283 T168 T278 T83 T273 T163 T268 T108 T263 T158 T258 T68 T253 T153 T248 T103 T243 T148 T238 T78 T233 T143 T228 T98 T223 T138 T218 T58 T213 T133 T208 T93 T203 T128 BE53 BE198 BE338 BE73 BE333 BE193 BE328 BE123 BE323 BE188 BE318 BE88 BE313 BE183 BE308 BE118 BE303 BE178 BE298 BE63 BE293 BE173 BE288 BE113 BE283 BE168 BE278 BE83 BE273 BE163 BE268 BE108 BE263 BE158 BE258 BE68 BE253 BE153 BE248 BE103 BE243 BE148 BE238 BE78 BE233 BE143 BE228 BE98 BE223 BE138 BE218 BE58 BE213 BE133 BE208 BE93 BE203 BE128">
      <formula1>$D$28:$D$50</formula1>
    </dataValidation>
    <dataValidation type="list" showInputMessage="1" showErrorMessage="1" sqref="H58 H53 H338 H333 H328 H323 H318 H313 H308 H303 H298 H293 H288 H283 H278 H273 H268 H263 H258 H253 H248 H243 H238 H233 H228 H223 H218 H213 H208 H203 H198 H193 H188 H183 H178 H173 H168 H163 H158 H153 H148 H143 H138 H133 H128 H123 H118 H113 H108 H103 H98 H93 H88 H83 H78 H73 H68 H63 AS58 AS53 AS338 AS333 AS328 AS323 AS318 AS313 AS308 AS303 AS298 AS293 AS288 AS283 AS278 AS273 AS268 AS263 AS258 AS253 AS248 AS243 AS238 AS233 AS228 AS223 AS218 AS213 AS208 AS203 AS198 AS193 AS188 AS183 AS178 AS173 AS168 AS163 AS158 AS153 AS148 AS143 AS138 AS133 AS128 AS123 AS118 AS113 AS108 AS103 AS98 AS93 AS88 AS83 AS78 AS73 AS68 AS63">
      <formula1>V$24:AI$24</formula1>
    </dataValidation>
    <dataValidation type="list" showInputMessage="1" showErrorMessage="1" sqref="I58 I63 I68 I73 I78 I83 I88 I93 I98 I103 I108 I113 I118 I123 I128 I133 I138 I143 I148 I153 I158 I163 I168 I173 I178 I183 I188 I193 I198 I203 I208 I213 I218 I223 I228 I233 I238 I243 I248 I253 I258 I263 I268 I273 I278 I283 I288 I293 I298 I303 I308 I313 I318 I323 I328 I333 I338 I53 AT58 AT63 AT68 AT73 AT78 AT83 AT88 AT93 AT98 AT103 AT108 AT113 AT118 AT123 AT128 AT133 AT138 AT143 AT148 AT153 AT158 AT163 AT168 AT173 AT178 AT183 AT188 AT193 AT198 AT203 AT208 AT213 AT218 AT223 AT228 AT233 AT238 AT243 AT248 AT253 AT258 AT263 AT268 AT273 AT278 AT283 AT288 AT293 AT298 AT303 AT308 AT313 AT318 AT323 AT328 AT333 AT338 AT53">
      <formula1>W$24:AK$24</formula1>
    </dataValidation>
    <dataValidation type="list" showInputMessage="1" showErrorMessage="1" sqref="J58:K58 J63:K63 J68:K68 J73:K73 J78:K78 J83:K83 J88:K88 J93:K93 J98:K98 J103:K103 J108:K108 J113:K113 J118:K118 J123:K123 J128:K128 J133:K133 J138:K138 J143:K143 J148:K148 J153:K153 J158:K158 J163:K163 J168:K168 J173:K173 J178:K178 J183:K183 J188:K188 J193:K193 J198:K198 J203:K203 J208:K208 J213:K213 J218:K218 J223:K223 J228:K228 J233:K233 J238:K238 J243:K243 J248:K248 J253:K253 J258:K258 J263:K263 J268:K268 J273:K273 J278:K278 J283:K283 J288:K288 J293:K293 J298:K298 J303:K303 J308:K308 J313:K313 J318:K318 J323:K323 J328:K328 J333:K333 J338:K338 J53:K53 AU58:AV58 AU63:AV63 AU68:AV68 AU73:AV73 AU78:AV78 AU83:AV83 AU88:AV88 AU93:AV93 AU98:AV98 AU103:AV103 AU108:AV108 AU113:AV113 AU118:AV118 AU123:AV123 AU128:AV128 AU133:AV133 AU138:AV138 AU143:AV143 AU148:AV148 AU153:AV153 AU158:AV158 AU163:AV163 AU168:AV168 AU173:AV173 AU178:AV178 AU183:AV183 AU188:AV188 AU193:AV193 AU198:AV198 AU203:AV203 AU208:AV208 AU213:AV213 AU218:AV218 AU223:AV223 AU228:AV228 AU233:AV233 AU238:AV238 AU243:AV243 AU248:AV248 AU253:AV253 AU258:AV258 AU263:AV263 AU268:AV268 AU273:AV273 AU278:AV278 AU283:AV283 AU288:AV288 AU293:AV293 AU298:AV298 AU303:AV303 AU308:AV308 AU313:AV313 AU318:AV318 AU323:AV323 AU328:AV328 AU333:AV333 AU338:AV338 AU53:AV53">
      <formula1>X$24:AO$24</formula1>
    </dataValidation>
  </dataValidations>
  <pageMargins left="0.7" right="0.7" top="0.75" bottom="0.75" header="0.3" footer="0.3"/>
  <pageSetup scale="10" orientation="portrait" r:id="rId1"/>
  <headerFooter>
    <oddFooter>&amp;LVersion: 1/1/2014&amp;CTab: &amp;A&amp;RPrint Date: &amp;D</oddFooter>
  </headerFooter>
  <rowBreaks count="20" manualBreakCount="20">
    <brk id="52" min="4" max="27" man="1"/>
    <brk id="52" min="40" max="57" man="1"/>
    <brk id="82" min="4" max="27" man="1"/>
    <brk id="82" min="40" max="57" man="1"/>
    <brk id="112" min="4" max="27" man="1"/>
    <brk id="112" min="40" max="57" man="1"/>
    <brk id="142" min="4" max="27" man="1"/>
    <brk id="142" min="40" max="57" man="1"/>
    <brk id="172" min="4" max="27" man="1"/>
    <brk id="172" min="40" max="57" man="1"/>
    <brk id="202" min="4" max="27" man="1"/>
    <brk id="202" min="40" max="57" man="1"/>
    <brk id="232" min="4" max="27" man="1"/>
    <brk id="232" min="40" max="57" man="1"/>
    <brk id="262" min="4" max="27" man="1"/>
    <brk id="262" min="40" max="57" man="1"/>
    <brk id="292" min="4" max="27" man="1"/>
    <brk id="292" min="40" max="57" man="1"/>
    <brk id="322" min="4" max="27" man="1"/>
    <brk id="322" min="40" max="57" man="1"/>
  </rowBreaks>
  <colBreaks count="1" manualBreakCount="1">
    <brk id="22" max="344"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B1:BA95"/>
  <sheetViews>
    <sheetView showGridLines="0" view="pageBreakPreview" zoomScaleNormal="100" zoomScaleSheetLayoutView="100" workbookViewId="0">
      <selection activeCell="I34" sqref="I34"/>
    </sheetView>
  </sheetViews>
  <sheetFormatPr defaultRowHeight="15.75" x14ac:dyDescent="0.25"/>
  <cols>
    <col min="1" max="1" width="3.85546875" style="1" customWidth="1"/>
    <col min="2" max="2" width="6.85546875" style="3" customWidth="1"/>
    <col min="3" max="7" width="12.28515625" style="3" customWidth="1"/>
    <col min="8" max="8" width="15.28515625" style="3" customWidth="1"/>
    <col min="9" max="9" width="12.28515625" style="3" customWidth="1"/>
    <col min="10" max="10" width="14" style="3" customWidth="1"/>
    <col min="11" max="11" width="12.28515625" style="3" customWidth="1"/>
    <col min="12" max="12" width="1.7109375" style="3" customWidth="1"/>
    <col min="13" max="13" width="12.28515625" style="73" hidden="1" customWidth="1"/>
    <col min="14" max="14" width="9.140625" style="74" hidden="1" customWidth="1"/>
    <col min="15" max="20" width="9.140625" style="412" hidden="1" customWidth="1"/>
    <col min="21" max="21" width="1.7109375" style="412" hidden="1" customWidth="1"/>
    <col min="22" max="22" width="9.140625" style="412" hidden="1" customWidth="1"/>
    <col min="23" max="23" width="3.42578125" style="148" customWidth="1"/>
    <col min="24" max="24" width="6.5703125" style="3" customWidth="1"/>
    <col min="25" max="29" width="12.28515625" style="3" customWidth="1"/>
    <col min="30" max="30" width="14.42578125" style="3" customWidth="1"/>
    <col min="31" max="31" width="16.140625" style="3" customWidth="1"/>
    <col min="32" max="32" width="12.28515625" style="3" customWidth="1"/>
    <col min="33" max="33" width="14" style="3" customWidth="1"/>
    <col min="34" max="34" width="12.28515625" style="3" customWidth="1"/>
    <col min="35" max="35" width="1.7109375" style="3" customWidth="1"/>
    <col min="36" max="36" width="12.28515625" style="73" hidden="1" customWidth="1"/>
    <col min="37" max="38" width="9.140625" style="74" hidden="1" customWidth="1"/>
    <col min="39" max="43" width="9.140625" style="368" hidden="1" customWidth="1"/>
    <col min="44" max="44" width="9.140625" style="368" customWidth="1"/>
    <col min="45" max="45" width="1.7109375" style="368" customWidth="1"/>
    <col min="46" max="51" width="9.140625" style="368" customWidth="1"/>
    <col min="52" max="52" width="1.7109375" style="74" customWidth="1"/>
    <col min="53" max="53" width="9.140625" style="368" customWidth="1"/>
    <col min="54" max="54" width="9.140625" style="1" customWidth="1"/>
    <col min="55" max="16384" width="9.140625" style="1"/>
  </cols>
  <sheetData>
    <row r="1" spans="2:48" x14ac:dyDescent="0.25">
      <c r="W1" s="154"/>
    </row>
    <row r="2" spans="2:48" x14ac:dyDescent="0.25">
      <c r="B2" s="722" t="s">
        <v>265</v>
      </c>
      <c r="C2" s="722"/>
      <c r="D2" s="722"/>
      <c r="E2" s="722"/>
      <c r="F2" s="722"/>
      <c r="G2" s="722"/>
      <c r="H2" s="722"/>
      <c r="I2" s="722"/>
      <c r="J2" s="722"/>
      <c r="K2" s="722"/>
      <c r="L2" s="722"/>
      <c r="M2" s="414"/>
      <c r="W2" s="154"/>
      <c r="X2" s="517" t="s">
        <v>265</v>
      </c>
      <c r="Y2" s="517"/>
      <c r="Z2" s="517"/>
      <c r="AA2" s="517"/>
      <c r="AB2" s="517"/>
      <c r="AC2" s="517"/>
      <c r="AD2" s="517"/>
      <c r="AE2" s="517"/>
      <c r="AF2" s="517"/>
      <c r="AG2" s="517"/>
      <c r="AH2" s="517"/>
      <c r="AI2" s="517"/>
      <c r="AJ2" s="369"/>
    </row>
    <row r="3" spans="2:48" ht="16.5" thickBot="1" x14ac:dyDescent="0.3">
      <c r="B3" s="518" t="s">
        <v>249</v>
      </c>
      <c r="C3" s="518"/>
      <c r="D3" s="518"/>
      <c r="E3" s="518"/>
      <c r="F3" s="518"/>
      <c r="G3" s="518"/>
      <c r="H3" s="518"/>
      <c r="I3" s="518"/>
      <c r="J3" s="518"/>
      <c r="K3" s="518"/>
      <c r="L3" s="518"/>
      <c r="M3" s="412"/>
      <c r="O3" s="712"/>
      <c r="P3" s="712"/>
      <c r="Q3" s="712"/>
      <c r="W3" s="154"/>
      <c r="X3" s="518" t="s">
        <v>250</v>
      </c>
      <c r="Y3" s="518"/>
      <c r="Z3" s="518"/>
      <c r="AA3" s="518"/>
      <c r="AB3" s="518"/>
      <c r="AC3" s="518"/>
      <c r="AD3" s="518"/>
      <c r="AE3" s="518"/>
      <c r="AF3" s="518"/>
      <c r="AG3" s="518"/>
      <c r="AH3" s="518"/>
      <c r="AI3" s="518"/>
      <c r="AJ3" s="368"/>
      <c r="AM3" s="712"/>
      <c r="AN3" s="712"/>
      <c r="AO3" s="712"/>
      <c r="AT3" s="712"/>
      <c r="AU3" s="712"/>
      <c r="AV3" s="712"/>
    </row>
    <row r="4" spans="2:48" x14ac:dyDescent="0.25">
      <c r="B4" s="2"/>
      <c r="C4" s="2"/>
      <c r="D4" s="2"/>
      <c r="E4" s="2"/>
      <c r="F4" s="2"/>
      <c r="G4" s="2"/>
      <c r="H4" s="2"/>
      <c r="I4" s="2"/>
      <c r="J4" s="2"/>
      <c r="K4" s="2"/>
      <c r="L4" s="2"/>
      <c r="M4" s="412"/>
      <c r="O4" s="414"/>
      <c r="P4" s="414"/>
      <c r="Q4" s="414"/>
      <c r="W4" s="154"/>
      <c r="X4" s="2"/>
      <c r="Y4" s="2"/>
      <c r="Z4" s="2"/>
      <c r="AA4" s="2"/>
      <c r="AB4" s="2"/>
      <c r="AC4" s="2"/>
      <c r="AD4" s="2"/>
      <c r="AE4" s="2"/>
      <c r="AF4" s="2"/>
      <c r="AG4" s="2"/>
      <c r="AH4" s="2"/>
      <c r="AI4" s="2"/>
      <c r="AJ4" s="368"/>
      <c r="AM4" s="369"/>
      <c r="AN4" s="369"/>
      <c r="AO4" s="369"/>
      <c r="AT4" s="369"/>
      <c r="AU4" s="369"/>
      <c r="AV4" s="369"/>
    </row>
    <row r="5" spans="2:48" x14ac:dyDescent="0.25">
      <c r="B5" s="2"/>
      <c r="D5" s="4"/>
      <c r="E5" s="4" t="s">
        <v>0</v>
      </c>
      <c r="F5" s="61" t="str">
        <f>IF(Summary!E5="","",Summary!E5)</f>
        <v/>
      </c>
      <c r="G5" s="409"/>
      <c r="H5" s="409"/>
      <c r="I5" s="409"/>
      <c r="J5" s="409"/>
      <c r="K5" s="409"/>
      <c r="L5" s="409"/>
      <c r="M5" s="412"/>
      <c r="N5" s="233"/>
      <c r="W5" s="154"/>
      <c r="X5" s="2"/>
      <c r="Z5" s="4" t="s">
        <v>0</v>
      </c>
      <c r="AA5" s="61" t="str">
        <f>IF(Summary!$S5="","",Summary!$S5)</f>
        <v/>
      </c>
      <c r="AB5" s="364"/>
      <c r="AC5" s="364"/>
      <c r="AD5" s="364"/>
      <c r="AE5" s="409"/>
      <c r="AF5" s="364"/>
      <c r="AG5" s="370"/>
      <c r="AH5" s="370"/>
      <c r="AI5" s="364"/>
      <c r="AJ5" s="368"/>
      <c r="AL5" s="233"/>
    </row>
    <row r="6" spans="2:48" x14ac:dyDescent="0.25">
      <c r="D6" s="4"/>
      <c r="E6" s="4" t="s">
        <v>1</v>
      </c>
      <c r="F6" s="561" t="str">
        <f>IF(Summary!E6="","",Summary!E6)</f>
        <v/>
      </c>
      <c r="G6" s="562"/>
      <c r="H6" s="562"/>
      <c r="I6" s="562"/>
      <c r="J6" s="563"/>
      <c r="L6" s="409"/>
      <c r="N6" s="233"/>
      <c r="W6" s="154"/>
      <c r="Z6" s="4" t="s">
        <v>1</v>
      </c>
      <c r="AA6" s="561" t="str">
        <f>IF(Summary!$S6="","",Summary!$S6)</f>
        <v/>
      </c>
      <c r="AB6" s="562"/>
      <c r="AC6" s="562"/>
      <c r="AD6" s="562"/>
      <c r="AE6" s="562"/>
      <c r="AF6" s="563"/>
      <c r="AG6" s="18"/>
      <c r="AH6" s="18"/>
      <c r="AI6" s="364"/>
      <c r="AL6" s="233"/>
    </row>
    <row r="7" spans="2:48" x14ac:dyDescent="0.25">
      <c r="D7" s="4"/>
      <c r="E7" s="4"/>
      <c r="F7" s="408"/>
      <c r="G7" s="408"/>
      <c r="H7" s="409"/>
      <c r="I7" s="409"/>
      <c r="J7" s="409"/>
      <c r="K7" s="409"/>
      <c r="L7" s="409"/>
      <c r="N7" s="233"/>
      <c r="W7" s="154"/>
      <c r="Z7" s="4"/>
      <c r="AA7" s="362"/>
      <c r="AB7" s="362"/>
      <c r="AC7" s="364"/>
      <c r="AD7" s="364"/>
      <c r="AE7" s="409"/>
      <c r="AF7" s="364"/>
      <c r="AG7" s="370"/>
      <c r="AH7" s="370"/>
      <c r="AI7" s="364"/>
      <c r="AL7" s="233"/>
    </row>
    <row r="8" spans="2:48" x14ac:dyDescent="0.25">
      <c r="D8" s="4"/>
      <c r="E8" s="4" t="s">
        <v>244</v>
      </c>
      <c r="F8" s="564" t="str">
        <f>IF(Summary!E8="","",Summary!E8)</f>
        <v/>
      </c>
      <c r="G8" s="564"/>
      <c r="H8" s="409"/>
      <c r="I8" s="409"/>
      <c r="J8" s="409"/>
      <c r="K8" s="409"/>
      <c r="L8" s="409"/>
      <c r="W8" s="154"/>
      <c r="Z8" s="4" t="s">
        <v>244</v>
      </c>
      <c r="AA8" s="569" t="str">
        <f>IF(Summary!$S8="","",Summary!$S8)</f>
        <v/>
      </c>
      <c r="AB8" s="570"/>
      <c r="AC8" s="364"/>
      <c r="AD8" s="364"/>
      <c r="AE8" s="409"/>
      <c r="AF8" s="364"/>
      <c r="AG8" s="370"/>
      <c r="AH8" s="370"/>
      <c r="AI8" s="364"/>
      <c r="AL8" s="234"/>
    </row>
    <row r="9" spans="2:48" x14ac:dyDescent="0.25">
      <c r="D9" s="4"/>
      <c r="E9" s="309"/>
      <c r="F9" s="309"/>
      <c r="G9" s="309"/>
      <c r="H9" s="309"/>
      <c r="I9" s="409"/>
      <c r="J9" s="409"/>
      <c r="K9" s="409"/>
      <c r="L9" s="409"/>
      <c r="W9" s="154"/>
      <c r="Z9" s="4"/>
      <c r="AA9" s="309"/>
      <c r="AB9" s="309"/>
      <c r="AC9" s="309"/>
      <c r="AD9" s="309"/>
      <c r="AE9" s="309"/>
      <c r="AF9" s="364"/>
      <c r="AG9" s="364"/>
      <c r="AH9" s="364"/>
      <c r="AI9" s="364"/>
      <c r="AL9" s="233"/>
    </row>
    <row r="10" spans="2:48" x14ac:dyDescent="0.25">
      <c r="E10" s="4" t="s">
        <v>245</v>
      </c>
      <c r="F10" s="63">
        <f>IF(B29="",MAX(T34,T39,T44,T49,T54,T59,T64,T69),"")</f>
        <v>0</v>
      </c>
      <c r="G10" s="162"/>
      <c r="H10" s="309"/>
      <c r="I10" s="409"/>
      <c r="J10" s="409"/>
      <c r="K10" s="409"/>
      <c r="L10" s="409"/>
      <c r="W10" s="154"/>
      <c r="Z10" s="4" t="s">
        <v>242</v>
      </c>
      <c r="AA10" s="63">
        <f>IF(X29="",MAX(AQ34,AQ39,AQ44,AQ49,AQ54,AQ59,AQ64,AQ69),"")</f>
        <v>0</v>
      </c>
      <c r="AB10" s="162"/>
      <c r="AC10" s="162"/>
      <c r="AD10" s="309"/>
      <c r="AE10" s="309"/>
      <c r="AF10" s="364"/>
      <c r="AG10" s="364"/>
      <c r="AH10" s="364"/>
      <c r="AI10" s="364"/>
    </row>
    <row r="11" spans="2:48" ht="16.5" thickBot="1" x14ac:dyDescent="0.3">
      <c r="B11" s="5"/>
      <c r="C11" s="5"/>
      <c r="D11" s="5"/>
      <c r="E11" s="5"/>
      <c r="F11" s="5"/>
      <c r="G11" s="5"/>
      <c r="H11" s="5"/>
      <c r="I11" s="5"/>
      <c r="J11" s="5"/>
      <c r="K11" s="5"/>
      <c r="L11" s="5"/>
      <c r="W11" s="154"/>
      <c r="X11" s="5"/>
      <c r="Y11" s="5"/>
      <c r="Z11" s="5"/>
      <c r="AA11" s="5"/>
      <c r="AB11" s="5"/>
      <c r="AC11" s="5"/>
      <c r="AD11" s="5"/>
      <c r="AE11" s="5"/>
      <c r="AF11" s="5"/>
      <c r="AG11" s="5"/>
      <c r="AH11" s="5"/>
      <c r="AI11" s="5"/>
    </row>
    <row r="12" spans="2:48" x14ac:dyDescent="0.25">
      <c r="O12" s="571" t="s">
        <v>604</v>
      </c>
      <c r="P12" s="571"/>
      <c r="Q12" s="571" t="s">
        <v>605</v>
      </c>
      <c r="R12" s="571"/>
      <c r="W12" s="154"/>
      <c r="AL12" s="571" t="s">
        <v>604</v>
      </c>
      <c r="AM12" s="571"/>
      <c r="AN12" s="571" t="s">
        <v>605</v>
      </c>
      <c r="AO12" s="571"/>
    </row>
    <row r="13" spans="2:48" ht="15.75" customHeight="1" x14ac:dyDescent="0.25">
      <c r="D13" s="334"/>
      <c r="E13" s="713" t="s">
        <v>381</v>
      </c>
      <c r="F13" s="713"/>
      <c r="G13" s="713"/>
      <c r="H13" s="713"/>
      <c r="I13" s="336"/>
      <c r="O13" s="718" t="s">
        <v>474</v>
      </c>
      <c r="P13" s="718"/>
      <c r="Q13" s="718"/>
      <c r="R13" s="718"/>
      <c r="W13" s="154"/>
      <c r="Z13" s="334"/>
      <c r="AA13" s="726" t="s">
        <v>381</v>
      </c>
      <c r="AB13" s="713"/>
      <c r="AC13" s="713"/>
      <c r="AD13" s="727"/>
      <c r="AE13" s="421"/>
      <c r="AL13" s="718" t="s">
        <v>474</v>
      </c>
      <c r="AM13" s="718"/>
      <c r="AN13" s="718"/>
      <c r="AO13" s="718"/>
    </row>
    <row r="14" spans="2:48" x14ac:dyDescent="0.25">
      <c r="C14" s="333"/>
      <c r="D14" s="335"/>
      <c r="E14" s="562" t="s">
        <v>382</v>
      </c>
      <c r="F14" s="562"/>
      <c r="G14" s="562"/>
      <c r="H14" s="562"/>
      <c r="I14" s="337"/>
      <c r="J14" s="333"/>
      <c r="N14" s="134" t="s">
        <v>473</v>
      </c>
      <c r="O14" s="407">
        <v>9</v>
      </c>
      <c r="P14" s="420">
        <v>10</v>
      </c>
      <c r="Q14" s="407">
        <v>9</v>
      </c>
      <c r="R14" s="414">
        <v>10</v>
      </c>
      <c r="W14" s="154"/>
      <c r="Y14" s="333"/>
      <c r="Z14" s="335"/>
      <c r="AA14" s="561" t="s">
        <v>382</v>
      </c>
      <c r="AB14" s="562"/>
      <c r="AC14" s="562"/>
      <c r="AD14" s="563"/>
      <c r="AE14" s="409"/>
      <c r="AF14" s="333"/>
      <c r="AG14" s="333"/>
      <c r="AK14" s="134" t="s">
        <v>473</v>
      </c>
      <c r="AL14" s="407">
        <v>9</v>
      </c>
      <c r="AM14" s="420">
        <v>10</v>
      </c>
      <c r="AN14" s="407">
        <v>9</v>
      </c>
      <c r="AO14" s="414">
        <v>10</v>
      </c>
    </row>
    <row r="15" spans="2:48" x14ac:dyDescent="0.25">
      <c r="D15" s="334"/>
      <c r="E15" s="562" t="s">
        <v>469</v>
      </c>
      <c r="F15" s="562"/>
      <c r="G15" s="562"/>
      <c r="H15" s="562"/>
      <c r="I15" s="336"/>
      <c r="N15" s="338">
        <v>0.05</v>
      </c>
      <c r="O15" s="415">
        <v>2</v>
      </c>
      <c r="P15" s="419">
        <v>3</v>
      </c>
      <c r="Q15" s="418">
        <v>3</v>
      </c>
      <c r="R15" s="415">
        <v>5</v>
      </c>
      <c r="W15" s="154"/>
      <c r="Z15" s="334"/>
      <c r="AA15" s="561" t="s">
        <v>469</v>
      </c>
      <c r="AB15" s="562"/>
      <c r="AC15" s="562"/>
      <c r="AD15" s="563"/>
      <c r="AE15" s="409"/>
      <c r="AK15" s="338">
        <v>0.05</v>
      </c>
      <c r="AL15" s="415">
        <v>2</v>
      </c>
      <c r="AM15" s="419">
        <v>3</v>
      </c>
      <c r="AN15" s="418">
        <v>3</v>
      </c>
      <c r="AO15" s="415">
        <v>5</v>
      </c>
    </row>
    <row r="16" spans="2:48" x14ac:dyDescent="0.25">
      <c r="D16" s="334"/>
      <c r="E16" s="562" t="s">
        <v>385</v>
      </c>
      <c r="F16" s="562"/>
      <c r="G16" s="562"/>
      <c r="H16" s="562"/>
      <c r="I16" s="336"/>
      <c r="N16" s="338">
        <v>0.25</v>
      </c>
      <c r="O16" s="415">
        <v>3</v>
      </c>
      <c r="P16" s="419">
        <v>5</v>
      </c>
      <c r="Q16" s="418">
        <v>5</v>
      </c>
      <c r="R16" s="415">
        <v>10</v>
      </c>
      <c r="W16" s="154"/>
      <c r="Z16" s="334"/>
      <c r="AA16" s="561" t="s">
        <v>385</v>
      </c>
      <c r="AB16" s="562"/>
      <c r="AC16" s="562"/>
      <c r="AD16" s="563"/>
      <c r="AE16" s="409"/>
      <c r="AK16" s="338">
        <v>0.25</v>
      </c>
      <c r="AL16" s="415">
        <v>3</v>
      </c>
      <c r="AM16" s="419">
        <v>5</v>
      </c>
      <c r="AN16" s="418">
        <v>5</v>
      </c>
      <c r="AO16" s="415">
        <v>10</v>
      </c>
    </row>
    <row r="17" spans="2:53" x14ac:dyDescent="0.25">
      <c r="D17" s="334"/>
      <c r="E17" s="562" t="s">
        <v>387</v>
      </c>
      <c r="F17" s="562"/>
      <c r="G17" s="562"/>
      <c r="H17" s="562"/>
      <c r="I17" s="336"/>
      <c r="W17" s="154"/>
      <c r="Z17" s="334"/>
      <c r="AA17" s="561" t="s">
        <v>387</v>
      </c>
      <c r="AB17" s="562"/>
      <c r="AC17" s="562"/>
      <c r="AD17" s="563"/>
      <c r="AE17" s="409"/>
      <c r="AL17" s="368"/>
    </row>
    <row r="18" spans="2:53" x14ac:dyDescent="0.25">
      <c r="D18" s="334"/>
      <c r="E18" s="562" t="s">
        <v>384</v>
      </c>
      <c r="F18" s="562"/>
      <c r="G18" s="562"/>
      <c r="H18" s="562"/>
      <c r="I18" s="336"/>
      <c r="W18" s="154"/>
      <c r="Z18" s="334"/>
      <c r="AA18" s="561" t="s">
        <v>384</v>
      </c>
      <c r="AB18" s="562"/>
      <c r="AC18" s="562"/>
      <c r="AD18" s="563"/>
      <c r="AE18" s="409"/>
      <c r="AL18" s="368"/>
    </row>
    <row r="19" spans="2:53" x14ac:dyDescent="0.25">
      <c r="D19" s="334"/>
      <c r="E19" s="562" t="s">
        <v>383</v>
      </c>
      <c r="F19" s="562"/>
      <c r="G19" s="562"/>
      <c r="H19" s="562"/>
      <c r="I19" s="336"/>
      <c r="W19" s="154"/>
      <c r="Z19" s="334"/>
      <c r="AA19" s="561" t="s">
        <v>383</v>
      </c>
      <c r="AB19" s="562"/>
      <c r="AC19" s="562"/>
      <c r="AD19" s="563"/>
      <c r="AE19" s="409"/>
      <c r="AL19" s="368"/>
    </row>
    <row r="20" spans="2:53" x14ac:dyDescent="0.25">
      <c r="D20" s="334"/>
      <c r="E20" s="562" t="s">
        <v>386</v>
      </c>
      <c r="F20" s="562"/>
      <c r="G20" s="562"/>
      <c r="H20" s="562"/>
      <c r="I20" s="336"/>
      <c r="W20" s="154"/>
      <c r="Z20" s="334"/>
      <c r="AA20" s="561" t="s">
        <v>386</v>
      </c>
      <c r="AB20" s="562"/>
      <c r="AC20" s="562"/>
      <c r="AD20" s="563"/>
      <c r="AE20" s="409"/>
      <c r="AL20" s="368"/>
    </row>
    <row r="21" spans="2:53" x14ac:dyDescent="0.25">
      <c r="D21" s="334"/>
      <c r="E21" s="562" t="s">
        <v>388</v>
      </c>
      <c r="F21" s="562"/>
      <c r="G21" s="562"/>
      <c r="H21" s="562"/>
      <c r="I21" s="336"/>
      <c r="W21" s="154"/>
      <c r="Z21" s="334"/>
      <c r="AA21" s="561" t="s">
        <v>388</v>
      </c>
      <c r="AB21" s="562"/>
      <c r="AC21" s="562"/>
      <c r="AD21" s="563"/>
      <c r="AE21" s="409"/>
      <c r="AL21" s="368"/>
    </row>
    <row r="22" spans="2:53" x14ac:dyDescent="0.25">
      <c r="D22" s="334"/>
      <c r="E22" s="562" t="s">
        <v>471</v>
      </c>
      <c r="F22" s="562"/>
      <c r="G22" s="562"/>
      <c r="H22" s="562"/>
      <c r="I22" s="336"/>
      <c r="N22" s="74" t="s">
        <v>600</v>
      </c>
      <c r="W22" s="154"/>
      <c r="Z22" s="334"/>
      <c r="AA22" s="561" t="s">
        <v>471</v>
      </c>
      <c r="AB22" s="562"/>
      <c r="AC22" s="562"/>
      <c r="AD22" s="563"/>
      <c r="AE22" s="409"/>
      <c r="AL22" s="368"/>
    </row>
    <row r="23" spans="2:53" ht="33" customHeight="1" x14ac:dyDescent="0.25">
      <c r="D23" s="334"/>
      <c r="E23" s="680" t="s">
        <v>470</v>
      </c>
      <c r="F23" s="680"/>
      <c r="G23" s="680"/>
      <c r="H23" s="680"/>
      <c r="I23" s="336"/>
      <c r="N23" s="74" t="s">
        <v>601</v>
      </c>
      <c r="W23" s="154"/>
      <c r="Z23" s="334"/>
      <c r="AA23" s="679" t="s">
        <v>470</v>
      </c>
      <c r="AB23" s="680"/>
      <c r="AC23" s="680"/>
      <c r="AD23" s="719"/>
      <c r="AE23" s="411"/>
      <c r="AL23" s="368"/>
    </row>
    <row r="24" spans="2:53" x14ac:dyDescent="0.25">
      <c r="C24" s="409"/>
      <c r="D24" s="409"/>
      <c r="E24" s="409"/>
      <c r="F24" s="409"/>
      <c r="W24" s="154"/>
      <c r="AL24" s="368"/>
    </row>
    <row r="25" spans="2:53" x14ac:dyDescent="0.25">
      <c r="B25" s="577" t="s">
        <v>312</v>
      </c>
      <c r="C25" s="577"/>
      <c r="D25" s="577"/>
      <c r="E25" s="577"/>
      <c r="F25" s="577"/>
      <c r="G25" s="577"/>
      <c r="H25" s="577"/>
      <c r="I25" s="577"/>
      <c r="J25" s="577"/>
      <c r="K25" s="577"/>
      <c r="L25" s="577"/>
      <c r="M25" s="78"/>
      <c r="W25" s="154"/>
      <c r="X25" s="577" t="s">
        <v>312</v>
      </c>
      <c r="Y25" s="577"/>
      <c r="Z25" s="577"/>
      <c r="AA25" s="577"/>
      <c r="AB25" s="577"/>
      <c r="AC25" s="577"/>
      <c r="AD25" s="577"/>
      <c r="AE25" s="577"/>
      <c r="AF25" s="577"/>
      <c r="AG25" s="577"/>
      <c r="AH25" s="577"/>
      <c r="AI25" s="577"/>
      <c r="AJ25" s="78"/>
      <c r="AL25" s="368"/>
    </row>
    <row r="26" spans="2:53" x14ac:dyDescent="0.25">
      <c r="W26" s="154"/>
      <c r="AL26" s="368"/>
    </row>
    <row r="27" spans="2:53" x14ac:dyDescent="0.25">
      <c r="C27" s="54" t="s">
        <v>302</v>
      </c>
      <c r="D27" s="243">
        <f>Summary!K8</f>
        <v>0</v>
      </c>
      <c r="W27" s="154"/>
      <c r="Y27" s="54" t="s">
        <v>302</v>
      </c>
      <c r="Z27" s="243">
        <f>Summary!Y8</f>
        <v>0</v>
      </c>
      <c r="AL27" s="368"/>
    </row>
    <row r="28" spans="2:53" x14ac:dyDescent="0.25">
      <c r="C28" s="18"/>
      <c r="D28" s="274"/>
      <c r="E28" s="18"/>
      <c r="F28" s="18"/>
      <c r="G28" s="18"/>
      <c r="H28" s="18"/>
      <c r="I28" s="18"/>
      <c r="J28" s="18"/>
      <c r="K28" s="18"/>
      <c r="L28" s="18"/>
      <c r="W28" s="154"/>
      <c r="Y28" s="18"/>
      <c r="Z28" s="274"/>
      <c r="AA28" s="18"/>
      <c r="AB28" s="18"/>
      <c r="AC28" s="18"/>
      <c r="AD28" s="18"/>
      <c r="AE28" s="18"/>
      <c r="AF28" s="18"/>
      <c r="AG28" s="18"/>
      <c r="AH28" s="18"/>
      <c r="AI28" s="18"/>
      <c r="AL28" s="368"/>
    </row>
    <row r="29" spans="2:53" s="163" customFormat="1" ht="15.75" customHeight="1" x14ac:dyDescent="0.25">
      <c r="B29" s="720" t="str">
        <f>IF(I41&gt;D27,"ERROR: Indicated Assistance Exceeds Total Project Units","")</f>
        <v/>
      </c>
      <c r="C29" s="720"/>
      <c r="D29" s="720"/>
      <c r="E29" s="720"/>
      <c r="F29" s="720"/>
      <c r="G29" s="720"/>
      <c r="H29" s="720"/>
      <c r="I29" s="720"/>
      <c r="J29" s="720"/>
      <c r="K29" s="720"/>
      <c r="L29" s="720"/>
      <c r="M29" s="229"/>
      <c r="N29" s="235"/>
      <c r="O29" s="236"/>
      <c r="P29" s="236"/>
      <c r="Q29" s="236"/>
      <c r="R29" s="236"/>
      <c r="S29" s="236"/>
      <c r="T29" s="236"/>
      <c r="U29" s="236"/>
      <c r="V29" s="236"/>
      <c r="W29" s="164"/>
      <c r="X29" s="720" t="str">
        <f>IF(AF41&gt;Z27,"ERROR: Indicated Assistance Exceeds Total Project Units","")</f>
        <v/>
      </c>
      <c r="Y29" s="720"/>
      <c r="Z29" s="720"/>
      <c r="AA29" s="720"/>
      <c r="AB29" s="720"/>
      <c r="AC29" s="720"/>
      <c r="AD29" s="720"/>
      <c r="AE29" s="720"/>
      <c r="AF29" s="720"/>
      <c r="AG29" s="720"/>
      <c r="AH29" s="720"/>
      <c r="AI29" s="720"/>
      <c r="AJ29" s="229"/>
      <c r="AK29" s="235"/>
      <c r="AL29" s="236"/>
      <c r="AM29" s="236"/>
      <c r="AN29" s="236"/>
      <c r="AO29" s="236"/>
      <c r="AP29" s="236"/>
      <c r="AQ29" s="236"/>
      <c r="AR29" s="236"/>
      <c r="AS29" s="236"/>
      <c r="AT29" s="236"/>
      <c r="AU29" s="236"/>
      <c r="AV29" s="236"/>
      <c r="AW29" s="236"/>
      <c r="AX29" s="236"/>
      <c r="AY29" s="236"/>
      <c r="AZ29" s="235"/>
      <c r="BA29" s="236"/>
    </row>
    <row r="30" spans="2:53" s="163" customFormat="1" ht="15.75" customHeight="1" x14ac:dyDescent="0.25">
      <c r="B30" s="714" t="s">
        <v>603</v>
      </c>
      <c r="C30" s="714"/>
      <c r="D30" s="714"/>
      <c r="E30" s="714"/>
      <c r="F30" s="714"/>
      <c r="G30" s="714"/>
      <c r="H30" s="714"/>
      <c r="I30" s="714"/>
      <c r="J30" s="714"/>
      <c r="K30" s="714"/>
      <c r="L30" s="714"/>
      <c r="M30" s="229"/>
      <c r="N30" s="235"/>
      <c r="O30" s="236"/>
      <c r="P30" s="236"/>
      <c r="Q30" s="236"/>
      <c r="R30" s="236"/>
      <c r="S30" s="236"/>
      <c r="T30" s="236"/>
      <c r="U30" s="236"/>
      <c r="V30" s="236"/>
      <c r="W30" s="164"/>
      <c r="X30" s="714" t="s">
        <v>603</v>
      </c>
      <c r="Y30" s="714"/>
      <c r="Z30" s="714"/>
      <c r="AA30" s="714"/>
      <c r="AB30" s="714"/>
      <c r="AC30" s="714"/>
      <c r="AD30" s="714"/>
      <c r="AE30" s="714"/>
      <c r="AF30" s="714"/>
      <c r="AG30" s="714"/>
      <c r="AH30" s="714"/>
      <c r="AI30" s="714"/>
      <c r="AJ30" s="229"/>
      <c r="AK30" s="235"/>
      <c r="AL30" s="236"/>
      <c r="AM30" s="236"/>
      <c r="AN30" s="236"/>
      <c r="AO30" s="236"/>
      <c r="AP30" s="236"/>
      <c r="AQ30" s="236"/>
      <c r="AR30" s="236"/>
      <c r="AS30" s="236"/>
      <c r="AT30" s="236"/>
      <c r="AU30" s="236"/>
      <c r="AV30" s="236"/>
      <c r="AW30" s="236"/>
      <c r="AX30" s="236"/>
      <c r="AY30" s="236"/>
      <c r="AZ30" s="235"/>
      <c r="BA30" s="236"/>
    </row>
    <row r="31" spans="2:53" x14ac:dyDescent="0.25">
      <c r="M31" s="229"/>
      <c r="N31" s="73"/>
      <c r="O31" s="725"/>
      <c r="P31" s="725"/>
      <c r="Q31" s="725"/>
      <c r="R31" s="725"/>
      <c r="S31" s="725"/>
      <c r="T31" s="725"/>
      <c r="W31" s="154"/>
      <c r="AJ31" s="229"/>
      <c r="AK31" s="73"/>
      <c r="AL31" s="725"/>
      <c r="AM31" s="725"/>
      <c r="AN31" s="725"/>
      <c r="AO31" s="725"/>
      <c r="AP31" s="725"/>
      <c r="AQ31" s="725"/>
      <c r="AT31" s="725"/>
      <c r="AU31" s="725"/>
      <c r="AV31" s="725"/>
      <c r="AW31" s="725"/>
      <c r="AX31" s="725"/>
      <c r="AY31" s="725"/>
      <c r="BA31" s="369"/>
    </row>
    <row r="32" spans="2:53" ht="32.25" customHeight="1" x14ac:dyDescent="0.25">
      <c r="B32" s="232"/>
      <c r="C32" s="13" t="s">
        <v>303</v>
      </c>
      <c r="D32" s="723" t="s">
        <v>472</v>
      </c>
      <c r="E32" s="723"/>
      <c r="F32" s="723"/>
      <c r="G32" s="13"/>
      <c r="H32" s="405" t="s">
        <v>602</v>
      </c>
      <c r="I32" s="724" t="s">
        <v>266</v>
      </c>
      <c r="J32" s="724"/>
      <c r="K32" s="413" t="s">
        <v>267</v>
      </c>
      <c r="M32" s="228"/>
      <c r="N32" s="230"/>
      <c r="O32" s="237"/>
      <c r="P32" s="237"/>
      <c r="Q32" s="237"/>
      <c r="R32" s="237"/>
      <c r="S32" s="237"/>
      <c r="T32" s="414" t="s">
        <v>248</v>
      </c>
      <c r="W32" s="154"/>
      <c r="X32" s="232"/>
      <c r="Y32" s="13" t="s">
        <v>303</v>
      </c>
      <c r="Z32" s="723" t="s">
        <v>472</v>
      </c>
      <c r="AA32" s="723"/>
      <c r="AB32" s="723"/>
      <c r="AC32" s="13"/>
      <c r="AD32" s="163"/>
      <c r="AE32" s="405" t="s">
        <v>602</v>
      </c>
      <c r="AF32" s="724" t="s">
        <v>266</v>
      </c>
      <c r="AG32" s="724"/>
      <c r="AH32" s="475" t="s">
        <v>267</v>
      </c>
      <c r="AJ32" s="228"/>
      <c r="AK32" s="230"/>
      <c r="AL32" s="237"/>
      <c r="AM32" s="237"/>
      <c r="AN32" s="237"/>
      <c r="AO32" s="237"/>
      <c r="AP32" s="237"/>
      <c r="AQ32" s="414" t="s">
        <v>248</v>
      </c>
      <c r="AT32" s="237"/>
      <c r="AU32" s="237"/>
      <c r="AV32" s="237"/>
      <c r="AW32" s="237"/>
      <c r="AX32" s="237"/>
      <c r="AY32" s="237"/>
    </row>
    <row r="33" spans="2:53" ht="15.75" customHeight="1" x14ac:dyDescent="0.25">
      <c r="B33" s="410" t="str">
        <f>IF(T34&gt;0,T34,"")</f>
        <v/>
      </c>
      <c r="C33" s="243">
        <v>1</v>
      </c>
      <c r="D33" s="715"/>
      <c r="E33" s="716"/>
      <c r="F33" s="716"/>
      <c r="G33" s="717"/>
      <c r="H33" s="406"/>
      <c r="I33" s="258"/>
      <c r="J33" s="231" t="str">
        <f t="shared" ref="J33:J40" si="0">IF(I33&gt;0,I33/$D$27,"")</f>
        <v/>
      </c>
      <c r="K33" s="258"/>
      <c r="M33" s="228"/>
      <c r="N33" s="339" t="s">
        <v>304</v>
      </c>
      <c r="O33" s="721">
        <v>9</v>
      </c>
      <c r="P33" s="721"/>
      <c r="Q33" s="721">
        <v>10</v>
      </c>
      <c r="R33" s="721"/>
      <c r="S33" s="712"/>
      <c r="T33" s="712"/>
      <c r="W33" s="154"/>
      <c r="X33" s="464" t="str">
        <f>IF(AQ34&gt;0,AQ34,"")</f>
        <v/>
      </c>
      <c r="Y33" s="243">
        <v>1</v>
      </c>
      <c r="Z33" s="729"/>
      <c r="AA33" s="730"/>
      <c r="AB33" s="730"/>
      <c r="AC33" s="730"/>
      <c r="AD33" s="731"/>
      <c r="AE33" s="500"/>
      <c r="AF33" s="306"/>
      <c r="AG33" s="231" t="str">
        <f>IF(AF33&gt;0,AF33/$Z$27,"")</f>
        <v/>
      </c>
      <c r="AH33" s="306"/>
      <c r="AJ33" s="228"/>
      <c r="AK33" s="339" t="s">
        <v>304</v>
      </c>
      <c r="AL33" s="721">
        <v>9</v>
      </c>
      <c r="AM33" s="721"/>
      <c r="AN33" s="721">
        <v>10</v>
      </c>
      <c r="AO33" s="721"/>
      <c r="AP33" s="712"/>
      <c r="AQ33" s="712"/>
      <c r="AT33" s="712"/>
      <c r="AU33" s="712"/>
      <c r="AV33" s="712"/>
      <c r="AW33" s="712"/>
      <c r="AX33" s="712"/>
      <c r="AY33" s="712"/>
    </row>
    <row r="34" spans="2:53" ht="15.75" customHeight="1" x14ac:dyDescent="0.25">
      <c r="B34" s="410" t="str">
        <f>IF(T39&gt;0,T39,"")</f>
        <v/>
      </c>
      <c r="C34" s="243">
        <v>2</v>
      </c>
      <c r="D34" s="715"/>
      <c r="E34" s="716"/>
      <c r="F34" s="716"/>
      <c r="G34" s="717"/>
      <c r="H34" s="406"/>
      <c r="I34" s="258"/>
      <c r="J34" s="231" t="str">
        <f t="shared" si="0"/>
        <v/>
      </c>
      <c r="K34" s="258"/>
      <c r="M34" s="228"/>
      <c r="N34" s="238">
        <v>0.05</v>
      </c>
      <c r="O34" s="239" t="str">
        <f>IF(AND(K$33&lt;10,J$33&lt;=N$16,J$33&gt;=N$15),"X","")</f>
        <v/>
      </c>
      <c r="P34" s="415">
        <f>IF(AND(O34="X",H$33="New"),Q$15,IF(AND(O34="X",H$33="Existing"),O$15,0))</f>
        <v>0</v>
      </c>
      <c r="Q34" s="239" t="str">
        <f>IF(AND(K$33&gt;=10,J$33&lt;=N$16,J$33&gt;=N$15),"X","")</f>
        <v/>
      </c>
      <c r="R34" s="415">
        <f>IF(AND(Q34="X",H$33="New"),R$15,IF(AND(Q34="X",H$33="Existing"),P$15,0))</f>
        <v>0</v>
      </c>
      <c r="S34" s="414"/>
      <c r="T34" s="412" t="str">
        <f>IF(D33="","",IF(AND(K33&gt;0,I33&gt;0),SUM(P34:P35,R34:R35),0))</f>
        <v/>
      </c>
      <c r="V34" s="414"/>
      <c r="W34" s="154"/>
      <c r="X34" s="464" t="str">
        <f>IF(AQ39&gt;0,AQ39,"")</f>
        <v/>
      </c>
      <c r="Y34" s="243">
        <v>2</v>
      </c>
      <c r="Z34" s="729"/>
      <c r="AA34" s="730"/>
      <c r="AB34" s="730"/>
      <c r="AC34" s="730"/>
      <c r="AD34" s="731"/>
      <c r="AE34" s="500"/>
      <c r="AF34" s="306"/>
      <c r="AG34" s="231" t="str">
        <f t="shared" ref="AG34:AG40" si="1">IF(AF34&gt;0,AF34/$D$27,"")</f>
        <v/>
      </c>
      <c r="AH34" s="306"/>
      <c r="AJ34" s="228"/>
      <c r="AK34" s="238">
        <v>0.05</v>
      </c>
      <c r="AL34" s="239" t="str">
        <f>IF(AND(AH$33&lt;10,AG$33&lt;=AK$16,AG$33&gt;=AK$15),"X","")</f>
        <v/>
      </c>
      <c r="AM34" s="415">
        <f>IF(AND(AL34="X",AE$33="New"),AN$15,IF(AND(AL34="X",AE$33="Existing"),AL$15,0))</f>
        <v>0</v>
      </c>
      <c r="AN34" s="239" t="str">
        <f>IF(AND(AH$33&gt;=10,AG$33&lt;=AK$16,AG$33&gt;=AK$15),"X","")</f>
        <v/>
      </c>
      <c r="AO34" s="415">
        <f>IF(AND(AN34="X",AE$33="New"),AO$15,IF(AND(AN34="X",AE$33="Existing"),AM$15,0))</f>
        <v>0</v>
      </c>
      <c r="AP34" s="414"/>
      <c r="AQ34" s="412" t="str">
        <f>IF(Z33="","",IF(AND(AH33&gt;0,AF33&gt;0),SUM(AM34:AM35,AO34:AO35),0))</f>
        <v/>
      </c>
      <c r="AT34" s="369"/>
      <c r="AV34" s="369"/>
      <c r="AX34" s="369"/>
      <c r="BA34" s="369"/>
    </row>
    <row r="35" spans="2:53" x14ac:dyDescent="0.25">
      <c r="B35" s="410" t="str">
        <f>IF(T44&gt;0,T44,"")</f>
        <v/>
      </c>
      <c r="C35" s="243">
        <v>3</v>
      </c>
      <c r="D35" s="715"/>
      <c r="E35" s="716"/>
      <c r="F35" s="716"/>
      <c r="G35" s="717"/>
      <c r="H35" s="406"/>
      <c r="I35" s="258"/>
      <c r="J35" s="231" t="str">
        <f t="shared" si="0"/>
        <v/>
      </c>
      <c r="K35" s="258"/>
      <c r="M35" s="228"/>
      <c r="N35" s="238">
        <v>0.25</v>
      </c>
      <c r="O35" s="239" t="str">
        <f>IF(AND(K$33&lt;10,J$33&gt;N$16),"X","")</f>
        <v>X</v>
      </c>
      <c r="P35" s="415">
        <f>IF(AND(O35="X",H$33="New"),Q$16,IF(AND(O35="X",H$33="Existing"),O$16,0))</f>
        <v>0</v>
      </c>
      <c r="Q35" s="239" t="str">
        <f>IF(AND(K$33&gt;=10,J$33&gt;N$16),"X","")</f>
        <v/>
      </c>
      <c r="R35" s="415">
        <f>IF(AND(Q35="X",H$33="New"),R$16,IF(AND(Q35="X",H$33="Existing"),P$16,0))</f>
        <v>0</v>
      </c>
      <c r="S35" s="414"/>
      <c r="W35" s="154"/>
      <c r="X35" s="464" t="str">
        <f>IF(AQ44&gt;0,AQ44,"")</f>
        <v/>
      </c>
      <c r="Y35" s="243">
        <v>3</v>
      </c>
      <c r="Z35" s="729"/>
      <c r="AA35" s="730"/>
      <c r="AB35" s="730"/>
      <c r="AC35" s="730"/>
      <c r="AD35" s="731"/>
      <c r="AE35" s="500"/>
      <c r="AF35" s="306"/>
      <c r="AG35" s="231" t="str">
        <f t="shared" si="1"/>
        <v/>
      </c>
      <c r="AH35" s="306"/>
      <c r="AJ35" s="228"/>
      <c r="AK35" s="238">
        <v>0.25</v>
      </c>
      <c r="AL35" s="239" t="str">
        <f>IF(AND(AH$33&lt;10,AG$33&gt;AK$16),"X","")</f>
        <v>X</v>
      </c>
      <c r="AM35" s="415">
        <f>IF(AND(AL35="X",AE$33="New"),AN$16,IF(AND(AL35="X",AE$33="Existing"),AL$16,0))</f>
        <v>0</v>
      </c>
      <c r="AN35" s="239" t="str">
        <f>IF(AND(AH$33&gt;=10,AG$33&gt;AK$16),"X","")</f>
        <v/>
      </c>
      <c r="AO35" s="415">
        <f>IF(AND(AN35="X",AE$33="New"),AO$16,IF(AND(AN35="X",AE$33="Existing"),AM$16,0))</f>
        <v>0</v>
      </c>
      <c r="AP35" s="414"/>
      <c r="AQ35" s="412"/>
      <c r="AT35" s="369"/>
      <c r="AV35" s="369"/>
      <c r="AX35" s="369"/>
    </row>
    <row r="36" spans="2:53" x14ac:dyDescent="0.25">
      <c r="B36" s="410" t="str">
        <f>IF(T49&gt;0,T49,"")</f>
        <v/>
      </c>
      <c r="C36" s="243">
        <v>4</v>
      </c>
      <c r="D36" s="715"/>
      <c r="E36" s="716"/>
      <c r="F36" s="716"/>
      <c r="G36" s="717"/>
      <c r="H36" s="406"/>
      <c r="I36" s="258"/>
      <c r="J36" s="231" t="str">
        <f t="shared" si="0"/>
        <v/>
      </c>
      <c r="K36" s="258"/>
      <c r="M36" s="228"/>
      <c r="N36" s="238"/>
      <c r="O36" s="414"/>
      <c r="Q36" s="414"/>
      <c r="S36" s="414"/>
      <c r="W36" s="154"/>
      <c r="X36" s="464" t="str">
        <f>IF(AQ49&gt;0,AQ49,"")</f>
        <v/>
      </c>
      <c r="Y36" s="243">
        <v>4</v>
      </c>
      <c r="Z36" s="729"/>
      <c r="AA36" s="730"/>
      <c r="AB36" s="730"/>
      <c r="AC36" s="730"/>
      <c r="AD36" s="731"/>
      <c r="AE36" s="500"/>
      <c r="AF36" s="306"/>
      <c r="AG36" s="231" t="str">
        <f t="shared" si="1"/>
        <v/>
      </c>
      <c r="AH36" s="306"/>
      <c r="AJ36" s="228"/>
      <c r="AK36" s="238"/>
      <c r="AL36" s="414"/>
      <c r="AM36" s="412"/>
      <c r="AN36" s="414"/>
      <c r="AO36" s="412"/>
      <c r="AP36" s="414"/>
      <c r="AQ36" s="412"/>
      <c r="AT36" s="369"/>
      <c r="AV36" s="369"/>
      <c r="AX36" s="369"/>
    </row>
    <row r="37" spans="2:53" x14ac:dyDescent="0.25">
      <c r="B37" s="410" t="str">
        <f>IF(T54&gt;0,T54,"")</f>
        <v/>
      </c>
      <c r="C37" s="243">
        <v>5</v>
      </c>
      <c r="D37" s="715"/>
      <c r="E37" s="716"/>
      <c r="F37" s="716"/>
      <c r="G37" s="717"/>
      <c r="H37" s="406"/>
      <c r="I37" s="258"/>
      <c r="J37" s="231" t="str">
        <f t="shared" si="0"/>
        <v/>
      </c>
      <c r="K37" s="258"/>
      <c r="M37" s="228"/>
      <c r="N37" s="230"/>
      <c r="O37" s="237"/>
      <c r="P37" s="237"/>
      <c r="Q37" s="237"/>
      <c r="R37" s="237"/>
      <c r="S37" s="237"/>
      <c r="T37" s="414" t="s">
        <v>248</v>
      </c>
      <c r="W37" s="154"/>
      <c r="X37" s="464" t="str">
        <f>IF(AQ54&gt;0,AQ54,"")</f>
        <v/>
      </c>
      <c r="Y37" s="243">
        <v>5</v>
      </c>
      <c r="Z37" s="729"/>
      <c r="AA37" s="730"/>
      <c r="AB37" s="730"/>
      <c r="AC37" s="730"/>
      <c r="AD37" s="731"/>
      <c r="AE37" s="500"/>
      <c r="AF37" s="306"/>
      <c r="AG37" s="231" t="str">
        <f t="shared" si="1"/>
        <v/>
      </c>
      <c r="AH37" s="306"/>
      <c r="AJ37" s="228"/>
      <c r="AK37" s="230"/>
      <c r="AL37" s="237"/>
      <c r="AM37" s="237"/>
      <c r="AN37" s="237"/>
      <c r="AO37" s="237"/>
      <c r="AP37" s="237"/>
      <c r="AQ37" s="414" t="s">
        <v>248</v>
      </c>
      <c r="AT37" s="369"/>
      <c r="AV37" s="369"/>
      <c r="AX37" s="369"/>
    </row>
    <row r="38" spans="2:53" x14ac:dyDescent="0.25">
      <c r="B38" s="410" t="str">
        <f>IF(T59&gt;0,T59,"")</f>
        <v/>
      </c>
      <c r="C38" s="243">
        <v>6</v>
      </c>
      <c r="D38" s="715"/>
      <c r="E38" s="716"/>
      <c r="F38" s="716"/>
      <c r="G38" s="717"/>
      <c r="H38" s="406"/>
      <c r="I38" s="258"/>
      <c r="J38" s="231" t="str">
        <f t="shared" si="0"/>
        <v/>
      </c>
      <c r="K38" s="258"/>
      <c r="M38" s="228"/>
      <c r="N38" s="339" t="s">
        <v>305</v>
      </c>
      <c r="O38" s="721">
        <v>9</v>
      </c>
      <c r="P38" s="721"/>
      <c r="Q38" s="721">
        <v>10</v>
      </c>
      <c r="R38" s="721"/>
      <c r="S38" s="712"/>
      <c r="T38" s="712"/>
      <c r="W38" s="154"/>
      <c r="X38" s="464" t="str">
        <f>IF(AQ59&gt;0,AQ59,"")</f>
        <v/>
      </c>
      <c r="Y38" s="243">
        <v>6</v>
      </c>
      <c r="Z38" s="729"/>
      <c r="AA38" s="730"/>
      <c r="AB38" s="730"/>
      <c r="AC38" s="730"/>
      <c r="AD38" s="731"/>
      <c r="AE38" s="500"/>
      <c r="AF38" s="306"/>
      <c r="AG38" s="231" t="str">
        <f t="shared" si="1"/>
        <v/>
      </c>
      <c r="AH38" s="306"/>
      <c r="AJ38" s="228"/>
      <c r="AK38" s="339" t="s">
        <v>305</v>
      </c>
      <c r="AL38" s="721">
        <v>9</v>
      </c>
      <c r="AM38" s="721"/>
      <c r="AN38" s="721">
        <v>10</v>
      </c>
      <c r="AO38" s="721"/>
      <c r="AP38" s="712"/>
      <c r="AQ38" s="712"/>
      <c r="AT38" s="369"/>
      <c r="AV38" s="369"/>
      <c r="AX38" s="369"/>
    </row>
    <row r="39" spans="2:53" x14ac:dyDescent="0.25">
      <c r="B39" s="410" t="str">
        <f>IF(T64&gt;0,T64,"")</f>
        <v/>
      </c>
      <c r="C39" s="243">
        <v>7</v>
      </c>
      <c r="D39" s="715"/>
      <c r="E39" s="716"/>
      <c r="F39" s="716"/>
      <c r="G39" s="717"/>
      <c r="H39" s="406"/>
      <c r="I39" s="258"/>
      <c r="J39" s="231" t="str">
        <f t="shared" si="0"/>
        <v/>
      </c>
      <c r="K39" s="258"/>
      <c r="M39" s="228"/>
      <c r="N39" s="238">
        <v>0.05</v>
      </c>
      <c r="O39" s="239" t="str">
        <f>IF(AND($K$34&lt;10,$J$34&lt;=$N$16,$J$34&gt;=$N$15),"X","")</f>
        <v/>
      </c>
      <c r="P39" s="415">
        <f>IF(AND(O39="X",$H$34="New"),$Q$15,IF(AND(O39="X",$H$34="Existing"),$O$15,0))</f>
        <v>0</v>
      </c>
      <c r="Q39" s="239" t="str">
        <f>IF(AND($K$34&gt;=10,$J$34&lt;=$N$16,$J$34&gt;=$N$15),"X","")</f>
        <v/>
      </c>
      <c r="R39" s="415">
        <f>IF(AND(Q39="X",$H$34="New"),$R$15,IF(AND(Q39="X",$H$34="Existing"),$P$15,0))</f>
        <v>0</v>
      </c>
      <c r="S39" s="414"/>
      <c r="T39" s="412" t="str">
        <f>IF(D34="","",IF(AND(K34&gt;0,I34&gt;0),SUM(P39:P40,R39:R40),0))</f>
        <v/>
      </c>
      <c r="W39" s="154"/>
      <c r="X39" s="464" t="str">
        <f>IF(AQ64&gt;0,AQ64,"")</f>
        <v/>
      </c>
      <c r="Y39" s="243">
        <v>7</v>
      </c>
      <c r="Z39" s="729"/>
      <c r="AA39" s="730"/>
      <c r="AB39" s="730"/>
      <c r="AC39" s="730"/>
      <c r="AD39" s="731"/>
      <c r="AE39" s="500"/>
      <c r="AF39" s="306"/>
      <c r="AG39" s="231" t="str">
        <f t="shared" si="1"/>
        <v/>
      </c>
      <c r="AH39" s="306"/>
      <c r="AJ39" s="228"/>
      <c r="AK39" s="238">
        <v>0.05</v>
      </c>
      <c r="AL39" s="239" t="str">
        <f>IF(AND(AH$34&lt;10,AG$34&lt;=AK$16,AG$34&gt;=AK$15),"X","")</f>
        <v/>
      </c>
      <c r="AM39" s="415">
        <f>IF(AND(AL39="X",AE$34="New"),AN$15,IF(AND(AL39="X",AE$34="Existing"),AL$15,0))</f>
        <v>0</v>
      </c>
      <c r="AN39" s="239" t="str">
        <f>IF(AND(AH$34&gt;=10,AG$34&lt;=AK$16,AG$34&gt;=AK$15),"X","")</f>
        <v/>
      </c>
      <c r="AO39" s="415">
        <f>IF(AND(AN39="X",AE$34="New"),AO$15,IF(AND(AN39="X",AE$34="Existing"),AM$15,0))</f>
        <v>0</v>
      </c>
      <c r="AP39" s="414"/>
      <c r="AQ39" s="412" t="str">
        <f>IF(Z34="","",IF(AND(AH34&gt;0,AF34&gt;0),SUM(AM39:AM40,AO39:AO40),0))</f>
        <v/>
      </c>
    </row>
    <row r="40" spans="2:53" ht="15.75" customHeight="1" x14ac:dyDescent="0.25">
      <c r="B40" s="410" t="str">
        <f>IF(T69&gt;0,T69,"")</f>
        <v/>
      </c>
      <c r="C40" s="243">
        <v>8</v>
      </c>
      <c r="D40" s="715"/>
      <c r="E40" s="716"/>
      <c r="F40" s="716"/>
      <c r="G40" s="717"/>
      <c r="H40" s="406"/>
      <c r="I40" s="258"/>
      <c r="J40" s="231" t="str">
        <f t="shared" si="0"/>
        <v/>
      </c>
      <c r="K40" s="258"/>
      <c r="N40" s="238">
        <v>0.25</v>
      </c>
      <c r="O40" s="239" t="str">
        <f>IF(AND($K$34&lt;10,$J$34&gt;$N$16),"X","")</f>
        <v>X</v>
      </c>
      <c r="P40" s="415">
        <f>IF(AND(O40="X",$H$34="New"),$Q$16,IF(AND(O40="X",$H$34="Existing"),$O$16,0))</f>
        <v>0</v>
      </c>
      <c r="Q40" s="239" t="str">
        <f>IF(AND($K$34&gt;=10,$J$34&gt;$N$16),"X","")</f>
        <v/>
      </c>
      <c r="R40" s="415">
        <f>IF(AND(Q40="X",$H$34="New"),$R$16,IF(AND(Q40="X",$H$34="Existing"),$P$16,0))</f>
        <v>0</v>
      </c>
      <c r="S40" s="414"/>
      <c r="W40" s="154"/>
      <c r="X40" s="464" t="str">
        <f>IF(AQ69&gt;0,AQ69,"")</f>
        <v/>
      </c>
      <c r="Y40" s="243">
        <v>8</v>
      </c>
      <c r="Z40" s="729"/>
      <c r="AA40" s="730"/>
      <c r="AB40" s="730"/>
      <c r="AC40" s="730"/>
      <c r="AD40" s="731"/>
      <c r="AE40" s="500"/>
      <c r="AF40" s="306"/>
      <c r="AG40" s="231" t="str">
        <f t="shared" si="1"/>
        <v/>
      </c>
      <c r="AH40" s="306"/>
      <c r="AK40" s="238">
        <v>0.25</v>
      </c>
      <c r="AL40" s="239" t="str">
        <f>IF(AND(AH$34&lt;10,AG$34&gt;AK$16),"X","")</f>
        <v>X</v>
      </c>
      <c r="AM40" s="415">
        <f>IF(AND(AL40="X",AE$34="New"),AN$16,IF(AND(AL40="X",AE$34="Existing"),AL$16,0))</f>
        <v>0</v>
      </c>
      <c r="AN40" s="239" t="str">
        <f>IF(AND(AH$34&gt;=10,AG$34&gt;AK$16),"X","")</f>
        <v/>
      </c>
      <c r="AO40" s="415">
        <f>IF(AND(AN40="X",AE$34="New"),AO$16,IF(AND(AN40="X",AE$34="Existing"),AM$16,0))</f>
        <v>0</v>
      </c>
      <c r="AP40" s="414"/>
      <c r="AQ40" s="412"/>
    </row>
    <row r="41" spans="2:53" ht="15.75" customHeight="1" x14ac:dyDescent="0.25">
      <c r="B41" s="1"/>
      <c r="C41" s="1"/>
      <c r="D41" s="1"/>
      <c r="E41" s="1"/>
      <c r="F41" s="1"/>
      <c r="G41" s="1"/>
      <c r="H41" s="1"/>
      <c r="I41" s="410">
        <f>SUM(I33:I40)</f>
        <v>0</v>
      </c>
      <c r="J41" s="242">
        <f>SUM(J33:J40)</f>
        <v>0</v>
      </c>
      <c r="K41" s="1"/>
      <c r="M41" s="228"/>
      <c r="N41" s="73"/>
      <c r="O41" s="712"/>
      <c r="P41" s="712"/>
      <c r="Q41" s="712"/>
      <c r="R41" s="712"/>
      <c r="S41" s="712"/>
      <c r="T41" s="712"/>
      <c r="W41" s="154"/>
      <c r="X41" s="1"/>
      <c r="Y41" s="1"/>
      <c r="Z41" s="1"/>
      <c r="AA41" s="1"/>
      <c r="AB41" s="1"/>
      <c r="AC41" s="1"/>
      <c r="AD41" s="1"/>
      <c r="AE41" s="1"/>
      <c r="AF41" s="464">
        <f>SUM(AF33:AF40)</f>
        <v>0</v>
      </c>
      <c r="AG41" s="242">
        <f>SUM(AG33:AG40)</f>
        <v>0</v>
      </c>
      <c r="AH41" s="1"/>
      <c r="AJ41" s="228"/>
      <c r="AK41" s="73"/>
      <c r="AL41" s="712"/>
      <c r="AM41" s="712"/>
      <c r="AN41" s="712"/>
      <c r="AO41" s="712"/>
      <c r="AP41" s="712"/>
      <c r="AQ41" s="712"/>
      <c r="AT41" s="712"/>
      <c r="AU41" s="712"/>
      <c r="AV41" s="712"/>
      <c r="AW41" s="712"/>
      <c r="AX41" s="712"/>
      <c r="AY41" s="712"/>
    </row>
    <row r="42" spans="2:53" ht="15.75" customHeight="1" x14ac:dyDescent="0.25">
      <c r="M42" s="228"/>
      <c r="N42" s="230"/>
      <c r="O42" s="237"/>
      <c r="P42" s="237"/>
      <c r="Q42" s="237"/>
      <c r="R42" s="237"/>
      <c r="S42" s="237"/>
      <c r="T42" s="414" t="s">
        <v>248</v>
      </c>
      <c r="V42" s="414"/>
      <c r="W42" s="154"/>
      <c r="AJ42" s="228"/>
      <c r="AK42" s="230"/>
      <c r="AL42" s="237"/>
      <c r="AM42" s="237"/>
      <c r="AN42" s="237"/>
      <c r="AO42" s="237"/>
      <c r="AP42" s="237"/>
      <c r="AQ42" s="414" t="s">
        <v>248</v>
      </c>
      <c r="AT42" s="369"/>
      <c r="AV42" s="369"/>
      <c r="AX42" s="369"/>
      <c r="BA42" s="369"/>
    </row>
    <row r="43" spans="2:53" x14ac:dyDescent="0.25">
      <c r="M43" s="228"/>
      <c r="N43" s="339" t="s">
        <v>306</v>
      </c>
      <c r="O43" s="721">
        <v>9</v>
      </c>
      <c r="P43" s="721"/>
      <c r="Q43" s="721">
        <v>10</v>
      </c>
      <c r="R43" s="721"/>
      <c r="S43" s="712"/>
      <c r="T43" s="712"/>
      <c r="W43" s="154"/>
      <c r="AJ43" s="228"/>
      <c r="AK43" s="339" t="s">
        <v>306</v>
      </c>
      <c r="AL43" s="721">
        <v>9</v>
      </c>
      <c r="AM43" s="721"/>
      <c r="AN43" s="721">
        <v>10</v>
      </c>
      <c r="AO43" s="721"/>
      <c r="AP43" s="712"/>
      <c r="AQ43" s="712"/>
      <c r="AT43" s="369"/>
      <c r="AV43" s="369"/>
      <c r="AX43" s="369"/>
    </row>
    <row r="44" spans="2:53" x14ac:dyDescent="0.25">
      <c r="M44" s="228"/>
      <c r="N44" s="238">
        <v>0.05</v>
      </c>
      <c r="O44" s="239" t="str">
        <f>IF(AND($K$35&lt;10,$J$35&lt;=$N$16,$J$35&gt;=$N$15),"X","")</f>
        <v/>
      </c>
      <c r="P44" s="415">
        <f>IF(AND(O44="X",$H$35="New"),$Q$15,IF(AND(O44="X",$H$35="Existing"),$O$15,0))</f>
        <v>0</v>
      </c>
      <c r="Q44" s="239" t="str">
        <f>IF(AND($K$35&gt;=10,$J$35&lt;=$N$16,$J$35&gt;=$N$15),"X","")</f>
        <v/>
      </c>
      <c r="R44" s="415">
        <f>IF(AND(Q44="X",$H$35="New"),$R$15,IF(AND(Q44="X",$H$35="Existing"),$P$15,0))</f>
        <v>0</v>
      </c>
      <c r="S44" s="414"/>
      <c r="T44" s="412" t="str">
        <f>IF(D35="","",IF(AND(K35&gt;0,I35&gt;0),SUM(P44:P45,R44:R45),0))</f>
        <v/>
      </c>
      <c r="W44" s="154"/>
      <c r="AJ44" s="228"/>
      <c r="AK44" s="238">
        <v>0.05</v>
      </c>
      <c r="AL44" s="239" t="str">
        <f>IF(AND(AH$35&lt;10,AG$35&lt;=AK$16,AG$35&gt;=AK$15),"X","")</f>
        <v/>
      </c>
      <c r="AM44" s="415">
        <f>IF(AND(AL44="X",AE$35="New"),AN$15,IF(AND(AL44="X",AE$35="Existing"),AL$15,0))</f>
        <v>0</v>
      </c>
      <c r="AN44" s="239" t="str">
        <f>IF(AND(AH$35&gt;=10,AG$35&lt;=AK$16,AG$35&gt;=AK$15),"X","")</f>
        <v/>
      </c>
      <c r="AO44" s="415">
        <f>IF(AND(AN44="X",AE$35="New"),AO$15,IF(AND(AN44="X",AE$35="Existing"),AM$15,0))</f>
        <v>0</v>
      </c>
      <c r="AP44" s="414"/>
      <c r="AQ44" s="412" t="str">
        <f>IF(Z35="","",IF(AND(AH35&gt;0,AF35&gt;0),SUM(AM44:AM45,AO44:AO45),0))</f>
        <v/>
      </c>
      <c r="AT44" s="369"/>
      <c r="AV44" s="369"/>
      <c r="AX44" s="369"/>
    </row>
    <row r="45" spans="2:53" x14ac:dyDescent="0.25">
      <c r="M45" s="228"/>
      <c r="N45" s="238">
        <v>0.25</v>
      </c>
      <c r="O45" s="239" t="str">
        <f>IF(AND($K$35&lt;10,$J$35&gt;$N$16),"X","")</f>
        <v>X</v>
      </c>
      <c r="P45" s="415">
        <f>IF(AND(O45="X",$H$35="New"),$Q$16,IF(AND(O45="X",$H$35="Existing"),$O$16,0))</f>
        <v>0</v>
      </c>
      <c r="Q45" s="239" t="str">
        <f>IF(AND($K$35&gt;=10,$J$35&gt;$N$16),"X","")</f>
        <v/>
      </c>
      <c r="R45" s="415">
        <f>IF(AND(Q45="X",$H$35="New"),$R$16,IF(AND(Q45="X",$H$35="Existing"),$P$16,0))</f>
        <v>0</v>
      </c>
      <c r="S45" s="414"/>
      <c r="W45" s="154"/>
      <c r="AJ45" s="228"/>
      <c r="AK45" s="238">
        <v>0.25</v>
      </c>
      <c r="AL45" s="239" t="str">
        <f>IF(AND(AH$35&lt;10,AG$35&gt;AK$16),"X","")</f>
        <v>X</v>
      </c>
      <c r="AM45" s="415">
        <f>IF(AND(AL45="X",AE$35="New"),AN$16,IF(AND(AL45="X",AE$35="Existing"),AL$16,0))</f>
        <v>0</v>
      </c>
      <c r="AN45" s="239" t="str">
        <f>IF(AND(AH$35&gt;=10,AG$35&gt;AK$16),"X","")</f>
        <v/>
      </c>
      <c r="AO45" s="415">
        <f>IF(AND(AN45="X",AE$35="New"),AO$16,IF(AND(AN45="X",AE$35="Existing"),AM$16,0))</f>
        <v>0</v>
      </c>
      <c r="AP45" s="414"/>
      <c r="AQ45" s="412"/>
      <c r="AT45" s="369"/>
      <c r="AV45" s="369"/>
      <c r="AX45" s="369"/>
    </row>
    <row r="46" spans="2:53" x14ac:dyDescent="0.25">
      <c r="M46" s="228"/>
      <c r="N46" s="238"/>
      <c r="O46" s="414"/>
      <c r="Q46" s="414"/>
      <c r="S46" s="414"/>
      <c r="W46" s="154"/>
      <c r="AJ46" s="228"/>
      <c r="AK46" s="238"/>
      <c r="AL46" s="414"/>
      <c r="AM46" s="412"/>
      <c r="AN46" s="414"/>
      <c r="AO46" s="417"/>
      <c r="AP46" s="414"/>
      <c r="AQ46" s="412"/>
      <c r="AT46" s="369"/>
      <c r="AV46" s="369"/>
      <c r="AX46" s="369"/>
    </row>
    <row r="47" spans="2:53" x14ac:dyDescent="0.25">
      <c r="M47" s="228"/>
      <c r="N47" s="230"/>
      <c r="O47" s="237"/>
      <c r="P47" s="237"/>
      <c r="Q47" s="237"/>
      <c r="R47" s="237"/>
      <c r="S47" s="237"/>
      <c r="T47" s="414" t="s">
        <v>248</v>
      </c>
      <c r="W47" s="154"/>
      <c r="AJ47" s="228"/>
      <c r="AK47" s="230"/>
      <c r="AL47" s="237"/>
      <c r="AM47" s="237"/>
      <c r="AN47" s="237"/>
      <c r="AO47" s="237"/>
      <c r="AP47" s="237"/>
      <c r="AQ47" s="414" t="s">
        <v>248</v>
      </c>
    </row>
    <row r="48" spans="2:53" x14ac:dyDescent="0.25">
      <c r="N48" s="339" t="s">
        <v>307</v>
      </c>
      <c r="O48" s="721">
        <v>9</v>
      </c>
      <c r="P48" s="721"/>
      <c r="Q48" s="721">
        <v>10</v>
      </c>
      <c r="R48" s="721"/>
      <c r="S48" s="712"/>
      <c r="T48" s="712"/>
      <c r="W48" s="154"/>
      <c r="AK48" s="339" t="s">
        <v>307</v>
      </c>
      <c r="AL48" s="721">
        <v>9</v>
      </c>
      <c r="AM48" s="721"/>
      <c r="AN48" s="721">
        <v>10</v>
      </c>
      <c r="AO48" s="721"/>
      <c r="AP48" s="712"/>
      <c r="AQ48" s="712"/>
    </row>
    <row r="49" spans="2:53" x14ac:dyDescent="0.25">
      <c r="B49" s="728"/>
      <c r="C49" s="728"/>
      <c r="D49" s="728"/>
      <c r="E49" s="728"/>
      <c r="F49" s="728"/>
      <c r="G49" s="728"/>
      <c r="H49" s="728"/>
      <c r="I49" s="728"/>
      <c r="J49" s="728"/>
      <c r="K49" s="728"/>
      <c r="L49" s="728"/>
      <c r="M49" s="228"/>
      <c r="N49" s="238">
        <v>0.05</v>
      </c>
      <c r="O49" s="239" t="str">
        <f>IF(AND($K$36&lt;10,$J$36&lt;=$N$16,$J$36&gt;=$N$15),"X","")</f>
        <v/>
      </c>
      <c r="P49" s="415">
        <f>IF(AND(O49="X",$H$36="New"),$Q$15,IF(AND(O49="X",$H$36="Existing"),$O$15,0))</f>
        <v>0</v>
      </c>
      <c r="Q49" s="239" t="str">
        <f>IF(AND($K$36&gt;=10,$J$36&lt;=$N$16,$J$36&gt;=$N$15),"X","")</f>
        <v/>
      </c>
      <c r="R49" s="415">
        <f>IF(AND(Q49="X",$H$36="New"),$R$15,IF(AND(Q49="X",$H$36="Existing"),$P$15,0))</f>
        <v>0</v>
      </c>
      <c r="S49" s="414"/>
      <c r="T49" s="412" t="str">
        <f>IF(D36="","",IF(AND(K36&gt;0,I36&gt;0),SUM(P49:P50,R49:R50),0))</f>
        <v/>
      </c>
      <c r="W49" s="154"/>
      <c r="X49" s="728"/>
      <c r="Y49" s="728"/>
      <c r="Z49" s="728"/>
      <c r="AA49" s="728"/>
      <c r="AB49" s="728"/>
      <c r="AC49" s="728"/>
      <c r="AD49" s="728"/>
      <c r="AE49" s="728"/>
      <c r="AF49" s="728"/>
      <c r="AG49" s="728"/>
      <c r="AH49" s="728"/>
      <c r="AI49" s="728"/>
      <c r="AJ49" s="228"/>
      <c r="AK49" s="238">
        <v>0.05</v>
      </c>
      <c r="AL49" s="239" t="str">
        <f>IF(AND(AH$36&lt;10,AG$36&lt;=AK$16,AG$36&gt;=AK$15),"X","")</f>
        <v/>
      </c>
      <c r="AM49" s="415">
        <f>IF(AND(AL49="X",AE$36="New"),AN$15,IF(AND(AL49="X",AE$36="Existing"),AL$15,0))</f>
        <v>0</v>
      </c>
      <c r="AN49" s="239" t="str">
        <f>IF(AND(AH$36&gt;=10,AG$36&lt;=AK$16,AG$36&gt;=AK$15),"X","")</f>
        <v/>
      </c>
      <c r="AO49" s="415">
        <f>IF(AND(AN49="X",AE$36="New"),AO$15,IF(AND(AN49="X",AE$36="Existing"),AM$15,0))</f>
        <v>0</v>
      </c>
      <c r="AP49" s="414"/>
      <c r="AQ49" s="412" t="str">
        <f>IF(Z36="","",IF(AND(AH36&gt;0,AF36&gt;0),SUM(AM49:AM50,AO49:AO50),0))</f>
        <v/>
      </c>
      <c r="AT49" s="712"/>
      <c r="AU49" s="712"/>
      <c r="AV49" s="712"/>
      <c r="AW49" s="712"/>
      <c r="AX49" s="712"/>
      <c r="AY49" s="712"/>
    </row>
    <row r="50" spans="2:53" ht="16.5" customHeight="1" x14ac:dyDescent="0.25">
      <c r="B50" s="728"/>
      <c r="C50" s="728"/>
      <c r="D50" s="728"/>
      <c r="E50" s="728"/>
      <c r="F50" s="728"/>
      <c r="G50" s="728"/>
      <c r="H50" s="728"/>
      <c r="I50" s="728"/>
      <c r="J50" s="728"/>
      <c r="K50" s="728"/>
      <c r="L50" s="728"/>
      <c r="M50" s="228"/>
      <c r="N50" s="238">
        <v>0.25</v>
      </c>
      <c r="O50" s="239" t="str">
        <f>IF(AND($K$36&lt;10,$J$36&gt;$N$16),"X","")</f>
        <v>X</v>
      </c>
      <c r="P50" s="415">
        <f>IF(AND(O50="X",$H$36="New"),$Q$16,IF(AND(O50="X",$H$36="Existing"),$O$16,0))</f>
        <v>0</v>
      </c>
      <c r="Q50" s="239" t="str">
        <f>IF(AND($K$36&gt;=10,$J$36&gt;$N$16),"X","")</f>
        <v/>
      </c>
      <c r="R50" s="415">
        <f>IF(AND(Q50="X",$H$36="New"),$R$16,IF(AND(Q50="X",$H$36="Existing"),$P$16,0))</f>
        <v>0</v>
      </c>
      <c r="S50" s="414"/>
      <c r="V50" s="414"/>
      <c r="W50" s="154"/>
      <c r="X50" s="728"/>
      <c r="Y50" s="728"/>
      <c r="Z50" s="728"/>
      <c r="AA50" s="728"/>
      <c r="AB50" s="728"/>
      <c r="AC50" s="728"/>
      <c r="AD50" s="728"/>
      <c r="AE50" s="728"/>
      <c r="AF50" s="728"/>
      <c r="AG50" s="728"/>
      <c r="AH50" s="728"/>
      <c r="AI50" s="728"/>
      <c r="AJ50" s="228"/>
      <c r="AK50" s="238">
        <v>0.25</v>
      </c>
      <c r="AL50" s="239" t="str">
        <f>IF(AND(AH$36&lt;10,AG$36&gt;AK$16),"X","")</f>
        <v>X</v>
      </c>
      <c r="AM50" s="415">
        <f>IF(AND(AL50="X",AE$36="New"),AN$16,IF(AND(AL50="X",AE$36="Existing"),AL$16,0))</f>
        <v>0</v>
      </c>
      <c r="AN50" s="239" t="str">
        <f>IF(AND(AH$36&gt;=10,AG$36&gt;AK$16),"X","")</f>
        <v/>
      </c>
      <c r="AO50" s="415">
        <f>IF(AND(AN50="X",AE$36="New"),AO$16,IF(AND(AN50="X",AE$36="Existing"),AM$16,0))</f>
        <v>0</v>
      </c>
      <c r="AP50" s="414"/>
      <c r="AQ50" s="412"/>
      <c r="AT50" s="369"/>
      <c r="AV50" s="369"/>
      <c r="AX50" s="369"/>
      <c r="BA50" s="369"/>
    </row>
    <row r="51" spans="2:53" x14ac:dyDescent="0.25">
      <c r="M51" s="228"/>
      <c r="N51" s="238"/>
      <c r="O51" s="414"/>
      <c r="Q51" s="414"/>
      <c r="S51" s="414"/>
      <c r="AJ51" s="228"/>
      <c r="AK51" s="238"/>
      <c r="AL51" s="414"/>
      <c r="AM51" s="412"/>
      <c r="AN51" s="414"/>
      <c r="AO51" s="412"/>
      <c r="AP51" s="414"/>
      <c r="AQ51" s="412"/>
      <c r="AT51" s="369"/>
      <c r="AV51" s="369"/>
      <c r="AX51" s="369"/>
    </row>
    <row r="52" spans="2:53" x14ac:dyDescent="0.25">
      <c r="M52" s="228"/>
      <c r="N52" s="230"/>
      <c r="O52" s="237"/>
      <c r="P52" s="237"/>
      <c r="Q52" s="237"/>
      <c r="R52" s="237"/>
      <c r="S52" s="237"/>
      <c r="T52" s="414" t="s">
        <v>248</v>
      </c>
      <c r="AJ52" s="228"/>
      <c r="AK52" s="230"/>
      <c r="AL52" s="237"/>
      <c r="AM52" s="237"/>
      <c r="AN52" s="237"/>
      <c r="AO52" s="237"/>
      <c r="AP52" s="237"/>
      <c r="AQ52" s="414" t="s">
        <v>248</v>
      </c>
      <c r="AT52" s="369"/>
      <c r="AV52" s="369"/>
      <c r="AX52" s="369"/>
    </row>
    <row r="53" spans="2:53" x14ac:dyDescent="0.25">
      <c r="M53" s="228"/>
      <c r="N53" s="339" t="s">
        <v>308</v>
      </c>
      <c r="O53" s="721">
        <v>9</v>
      </c>
      <c r="P53" s="721"/>
      <c r="Q53" s="721">
        <v>10</v>
      </c>
      <c r="R53" s="721"/>
      <c r="S53" s="712"/>
      <c r="T53" s="712"/>
      <c r="AJ53" s="228"/>
      <c r="AK53" s="339" t="s">
        <v>308</v>
      </c>
      <c r="AL53" s="721">
        <v>9</v>
      </c>
      <c r="AM53" s="721"/>
      <c r="AN53" s="721">
        <v>10</v>
      </c>
      <c r="AO53" s="721"/>
      <c r="AP53" s="712"/>
      <c r="AQ53" s="712"/>
      <c r="AT53" s="369"/>
      <c r="AV53" s="369"/>
      <c r="AX53" s="369"/>
    </row>
    <row r="54" spans="2:53" x14ac:dyDescent="0.25">
      <c r="M54" s="228"/>
      <c r="N54" s="238">
        <v>0.05</v>
      </c>
      <c r="O54" s="239" t="str">
        <f>IF(AND($K$37&lt;10,$J$37&lt;=$N$16,$J$37&gt;=$N$15),"X","")</f>
        <v/>
      </c>
      <c r="P54" s="415">
        <f>IF(AND(O54="X",$H$37="New"),$Q$15,IF(AND(O54="X",$H$37="Existing"),$O$15,0))</f>
        <v>0</v>
      </c>
      <c r="Q54" s="239" t="str">
        <f>IF(AND($K$37&gt;=10,$J$37&lt;=$N$16,$J$37&gt;=$N$15),"X","")</f>
        <v/>
      </c>
      <c r="R54" s="415">
        <f>IF(AND(Q54="X",$H$37="New"),$R$15,IF(AND(Q54="X",$H$34="Existing"),$P$15,0))</f>
        <v>0</v>
      </c>
      <c r="S54" s="414"/>
      <c r="T54" s="412" t="str">
        <f>IF(D37="","",IF(AND(K37&gt;0,I37&gt;0),SUM(P54:P55,R54:R55),0))</f>
        <v/>
      </c>
      <c r="AJ54" s="228"/>
      <c r="AK54" s="238">
        <v>0.05</v>
      </c>
      <c r="AL54" s="239" t="str">
        <f>IF(AND(AH$37&lt;10,AG$37&lt;=AK$16,AG$37&gt;=AK$15),"X","")</f>
        <v/>
      </c>
      <c r="AM54" s="415">
        <f>IF(AND(AL54="X",AE$37="New"),AN$15,IF(AND(AL54="X",AE$37="Existing"),AL$15,0))</f>
        <v>0</v>
      </c>
      <c r="AN54" s="239" t="str">
        <f>IF(AND(AH$37&gt;=10,AG$37&lt;=AK$16,AG$37&gt;=AK$15),"X","")</f>
        <v/>
      </c>
      <c r="AO54" s="415">
        <f>IF(AND(AN54="X",AE$37="New"),AO$15,IF(AND(AN54="X",AE$37="Existing"),AM$15,0))</f>
        <v>0</v>
      </c>
      <c r="AP54" s="414"/>
      <c r="AQ54" s="412" t="str">
        <f>IF(Z37="","",IF(AND(AH37&gt;0,AF37&gt;0),SUM(AM54:AM55,AO54:AO55),0))</f>
        <v/>
      </c>
      <c r="AT54" s="369"/>
      <c r="AV54" s="369"/>
      <c r="AX54" s="369"/>
    </row>
    <row r="55" spans="2:53" x14ac:dyDescent="0.25">
      <c r="M55" s="228"/>
      <c r="N55" s="238">
        <v>0.25</v>
      </c>
      <c r="O55" s="239" t="str">
        <f>IF(AND($K$37&lt;10,$J$37&gt;$N$16),"X","")</f>
        <v>X</v>
      </c>
      <c r="P55" s="415">
        <f>IF(AND(O55="X",$H$37="New"),$Q$16,IF(AND(O55="X",$H$37="Existing"),$O$16,0))</f>
        <v>0</v>
      </c>
      <c r="Q55" s="239" t="str">
        <f>IF(AND($K$37&gt;=10,$J$37&gt;$N$16),"X","")</f>
        <v/>
      </c>
      <c r="R55" s="415">
        <f>IF(AND(Q55="X",$H$34="New"),$R$16,IF(AND(Q55="X",$H$37="Existing"),$P$16,0))</f>
        <v>0</v>
      </c>
      <c r="S55" s="414"/>
      <c r="AJ55" s="228"/>
      <c r="AK55" s="238">
        <v>0.25</v>
      </c>
      <c r="AL55" s="239" t="str">
        <f>IF(AND(AH$37&lt;10,AG$37&gt;AK$16),"X","")</f>
        <v>X</v>
      </c>
      <c r="AM55" s="415">
        <f>IF(AND(AL55="X",AE$37="New"),AN$16,IF(AND(AL55="X",AE$37="Existing"),AL$16,0))</f>
        <v>0</v>
      </c>
      <c r="AN55" s="239" t="str">
        <f>IF(AND(AH$37&gt;=10,AG$37&gt;AK$16),"X","")</f>
        <v/>
      </c>
      <c r="AO55" s="415">
        <f>IF(AND(AN55="X",AE$37="New"),AO$16,IF(AND(AN55="X",AE$37="Existing"),AM$16,0))</f>
        <v>0</v>
      </c>
      <c r="AP55" s="414"/>
      <c r="AQ55" s="412"/>
    </row>
    <row r="56" spans="2:53" x14ac:dyDescent="0.25">
      <c r="AL56" s="412"/>
      <c r="AM56" s="412"/>
      <c r="AN56" s="412"/>
      <c r="AO56" s="412"/>
      <c r="AP56" s="412"/>
      <c r="AQ56" s="412"/>
    </row>
    <row r="57" spans="2:53" ht="15.75" customHeight="1" x14ac:dyDescent="0.25">
      <c r="B57" s="1"/>
      <c r="C57" s="1"/>
      <c r="D57" s="1"/>
      <c r="E57" s="1"/>
      <c r="F57" s="1"/>
      <c r="G57" s="1"/>
      <c r="H57" s="1"/>
      <c r="I57" s="1"/>
      <c r="J57" s="1"/>
      <c r="K57" s="1"/>
      <c r="M57" s="228"/>
      <c r="N57" s="230"/>
      <c r="O57" s="237"/>
      <c r="P57" s="237"/>
      <c r="Q57" s="237"/>
      <c r="R57" s="237"/>
      <c r="S57" s="237"/>
      <c r="T57" s="414" t="s">
        <v>248</v>
      </c>
      <c r="X57" s="1"/>
      <c r="Y57" s="1"/>
      <c r="Z57" s="1"/>
      <c r="AA57" s="1"/>
      <c r="AB57" s="1"/>
      <c r="AC57" s="1"/>
      <c r="AD57" s="1"/>
      <c r="AE57" s="1"/>
      <c r="AF57" s="1"/>
      <c r="AG57" s="1"/>
      <c r="AH57" s="1"/>
      <c r="AJ57" s="228"/>
      <c r="AK57" s="230"/>
      <c r="AL57" s="237"/>
      <c r="AM57" s="237"/>
      <c r="AN57" s="237"/>
      <c r="AO57" s="237"/>
      <c r="AP57" s="237"/>
      <c r="AQ57" s="414" t="s">
        <v>248</v>
      </c>
      <c r="AT57" s="712"/>
      <c r="AU57" s="712"/>
      <c r="AV57" s="712"/>
      <c r="AW57" s="712"/>
      <c r="AX57" s="712"/>
      <c r="AY57" s="712"/>
    </row>
    <row r="58" spans="2:53" ht="15.75" customHeight="1" x14ac:dyDescent="0.25">
      <c r="M58" s="228"/>
      <c r="N58" s="339" t="s">
        <v>309</v>
      </c>
      <c r="O58" s="721">
        <v>9</v>
      </c>
      <c r="P58" s="721"/>
      <c r="Q58" s="721">
        <v>10</v>
      </c>
      <c r="R58" s="721"/>
      <c r="S58" s="712"/>
      <c r="T58" s="712"/>
      <c r="V58" s="414"/>
      <c r="AJ58" s="228"/>
      <c r="AK58" s="339" t="s">
        <v>309</v>
      </c>
      <c r="AL58" s="721">
        <v>9</v>
      </c>
      <c r="AM58" s="721"/>
      <c r="AN58" s="721">
        <v>10</v>
      </c>
      <c r="AO58" s="721"/>
      <c r="AP58" s="712"/>
      <c r="AQ58" s="712"/>
      <c r="AT58" s="369"/>
      <c r="AV58" s="369"/>
      <c r="AX58" s="369"/>
      <c r="BA58" s="369"/>
    </row>
    <row r="59" spans="2:53" x14ac:dyDescent="0.25">
      <c r="M59" s="228"/>
      <c r="N59" s="238">
        <v>0.05</v>
      </c>
      <c r="O59" s="239" t="str">
        <f>IF(AND($K$38&lt;10,$J$38&lt;=$N$16,$J$38&gt;=$N$15),"X","")</f>
        <v/>
      </c>
      <c r="P59" s="415">
        <f>IF(AND(O59="X",$H$38="New"),$Q$15,IF(AND(O59="X",$H$38="Existing"),$O$15,0))</f>
        <v>0</v>
      </c>
      <c r="Q59" s="239" t="str">
        <f>IF(AND($K$38&gt;=10,$J$38&lt;=$N$16,$J$38&gt;=$N$15),"X","")</f>
        <v/>
      </c>
      <c r="R59" s="415">
        <f>IF(AND(Q59="X",$H$38="New"),$R$15,IF(AND(Q59="X",$H$38="Existing"),$P$15,0))</f>
        <v>0</v>
      </c>
      <c r="S59" s="414"/>
      <c r="T59" s="412" t="str">
        <f>IF(D38="","",IF(AND(K38&gt;0,I38&gt;0),SUM(P59:P60,R59:R60),0))</f>
        <v/>
      </c>
      <c r="AJ59" s="228"/>
      <c r="AK59" s="238">
        <v>0.05</v>
      </c>
      <c r="AL59" s="239" t="str">
        <f>IF(AND(AH$38&lt;10,AG$38&lt;=AK$16,AG$38&gt;=AK$15),"X","")</f>
        <v/>
      </c>
      <c r="AM59" s="415">
        <f>IF(AND(AL59="X",AE$38="New"),AN$15,IF(AND(AL59="X",AE$38="Existing"),AL$15,0))</f>
        <v>0</v>
      </c>
      <c r="AN59" s="239" t="str">
        <f>IF(AND(AH$38&gt;=10,AG$38&lt;=AK$16,AG$38&gt;=AK$15),"X","")</f>
        <v/>
      </c>
      <c r="AO59" s="415">
        <f>IF(AND(AN59="X",AE$38="New"),AO$15,IF(AND(AN59="X",AE$38="Existing"),AM$15,0))</f>
        <v>0</v>
      </c>
      <c r="AP59" s="414"/>
      <c r="AQ59" s="412" t="str">
        <f>IF(Z38="","",IF(AND(AH38&gt;0,AF38&gt;0),SUM(AM59:AM60,AO59:AO60),0))</f>
        <v/>
      </c>
      <c r="AT59" s="369"/>
      <c r="AV59" s="369"/>
      <c r="AX59" s="369"/>
    </row>
    <row r="60" spans="2:53" x14ac:dyDescent="0.25">
      <c r="M60" s="228"/>
      <c r="N60" s="238">
        <v>0.25</v>
      </c>
      <c r="O60" s="239" t="str">
        <f>IF(AND($K$38&lt;10,$J$38&gt;$N$16),"X","")</f>
        <v>X</v>
      </c>
      <c r="P60" s="415">
        <f>IF(AND(O60="X",$H$38="New"),$Q$16,IF(AND(O60="X",$H$38="Existing"),$O$16,0))</f>
        <v>0</v>
      </c>
      <c r="Q60" s="239" t="str">
        <f>IF(AND($K$38&gt;=10,$J$38&gt;$N$16),"X","")</f>
        <v/>
      </c>
      <c r="R60" s="415">
        <f>IF(AND(Q60="X",$H$38="New"),$R$16,IF(AND(Q60="X",$H$38="Existing"),$P$16,0))</f>
        <v>0</v>
      </c>
      <c r="S60" s="414"/>
      <c r="AJ60" s="228"/>
      <c r="AK60" s="238">
        <v>0.25</v>
      </c>
      <c r="AL60" s="239" t="str">
        <f>IF(AND(AH$38&lt;10,AG$38&gt;AK$16),"X","")</f>
        <v>X</v>
      </c>
      <c r="AM60" s="415">
        <f>IF(AND(AL60="X",AE$38="New"),AN$16,IF(AND(AL60="X",AE$38="Existing"),AL$16,0))</f>
        <v>0</v>
      </c>
      <c r="AN60" s="239" t="str">
        <f>IF(AND(AH$38&gt;=10,AG$38&gt;AK$16),"X","")</f>
        <v/>
      </c>
      <c r="AO60" s="415">
        <f>IF(AND(AN60="X",AE$38="New"),AO$16,IF(AND(AN60="X",AE$38="Existing"),AM$16,0))</f>
        <v>0</v>
      </c>
      <c r="AP60" s="414"/>
      <c r="AQ60" s="412"/>
      <c r="AT60" s="369"/>
      <c r="AV60" s="369"/>
      <c r="AX60" s="369"/>
    </row>
    <row r="61" spans="2:53" x14ac:dyDescent="0.25">
      <c r="M61" s="228"/>
      <c r="N61" s="240"/>
      <c r="O61" s="414"/>
      <c r="Q61" s="414"/>
      <c r="S61" s="414"/>
      <c r="AJ61" s="228"/>
      <c r="AK61" s="240"/>
      <c r="AL61" s="414"/>
      <c r="AM61" s="412"/>
      <c r="AN61" s="414"/>
      <c r="AO61" s="412"/>
      <c r="AP61" s="414"/>
      <c r="AQ61" s="412"/>
      <c r="AT61" s="369"/>
      <c r="AV61" s="369"/>
      <c r="AX61" s="369"/>
    </row>
    <row r="62" spans="2:53" x14ac:dyDescent="0.25">
      <c r="M62" s="228"/>
      <c r="N62" s="230"/>
      <c r="O62" s="237"/>
      <c r="P62" s="237"/>
      <c r="Q62" s="237"/>
      <c r="R62" s="237"/>
      <c r="S62" s="237"/>
      <c r="T62" s="414" t="s">
        <v>248</v>
      </c>
      <c r="AJ62" s="228"/>
      <c r="AK62" s="230"/>
      <c r="AL62" s="237"/>
      <c r="AM62" s="237"/>
      <c r="AN62" s="237"/>
      <c r="AO62" s="237"/>
      <c r="AP62" s="237"/>
      <c r="AQ62" s="414" t="s">
        <v>248</v>
      </c>
      <c r="AT62" s="369"/>
      <c r="AV62" s="369"/>
      <c r="AX62" s="369"/>
    </row>
    <row r="63" spans="2:53" x14ac:dyDescent="0.25">
      <c r="M63" s="228"/>
      <c r="N63" s="339" t="s">
        <v>310</v>
      </c>
      <c r="O63" s="721">
        <v>9</v>
      </c>
      <c r="P63" s="721"/>
      <c r="Q63" s="721">
        <v>10</v>
      </c>
      <c r="R63" s="721"/>
      <c r="S63" s="712"/>
      <c r="T63" s="712"/>
      <c r="AJ63" s="228"/>
      <c r="AK63" s="339" t="s">
        <v>310</v>
      </c>
      <c r="AL63" s="721">
        <v>9</v>
      </c>
      <c r="AM63" s="721"/>
      <c r="AN63" s="721">
        <v>10</v>
      </c>
      <c r="AO63" s="721"/>
      <c r="AP63" s="712"/>
      <c r="AQ63" s="712"/>
    </row>
    <row r="64" spans="2:53" x14ac:dyDescent="0.25">
      <c r="N64" s="238">
        <v>0.05</v>
      </c>
      <c r="O64" s="239" t="str">
        <f>IF(AND($K$39&lt;10,$J$39&lt;=$N$16,$J$39&gt;=$N$15),"X","")</f>
        <v/>
      </c>
      <c r="P64" s="415">
        <f>IF(AND(O64="X",$H$39="New"),$Q$15,IF(AND(O64="X",$H$39="Existing"),$O$15,0))</f>
        <v>0</v>
      </c>
      <c r="Q64" s="239" t="str">
        <f>IF(AND($K$39&gt;=10,$J$39&lt;=$N$16,$J$39&gt;=$N$15),"X","")</f>
        <v/>
      </c>
      <c r="R64" s="415">
        <f>IF(AND(Q64="X",$H$39="New"),$R$15,IF(AND(Q64="X",$H$39="Existing"),$P$15,0))</f>
        <v>0</v>
      </c>
      <c r="S64" s="414"/>
      <c r="T64" s="412" t="str">
        <f>IF(D39="","",IF(AND(K39&gt;0,I39&gt;0),SUM(P64:P65,R64:R65),0))</f>
        <v/>
      </c>
      <c r="AK64" s="238">
        <v>0.05</v>
      </c>
      <c r="AL64" s="239" t="str">
        <f>IF(AND(AH$39&lt;10,AG$39&lt;=AK$16,AG$39&gt;=AK$15),"X","")</f>
        <v/>
      </c>
      <c r="AM64" s="415">
        <f>IF(AND(AL64="X",AE$39="New"),AN$15,IF(AND(AL64="X",AE$39="Existing"),AL$15,0))</f>
        <v>0</v>
      </c>
      <c r="AN64" s="239" t="str">
        <f>IF(AND(AH$39&gt;=10,AG$39&lt;=AK$16,AG$39&gt;=AK$15),"X","")</f>
        <v/>
      </c>
      <c r="AO64" s="415">
        <f>IF(AND(AN64="X",AE$39="New"),AO$15,IF(AND(AN64="X",AE$39="Existing"),AM$15,0))</f>
        <v>0</v>
      </c>
      <c r="AP64" s="414"/>
      <c r="AQ64" s="412" t="str">
        <f>IF(Z39="","",IF(AND(AH39&gt;0,AF39&gt;0),SUM(AM64:AM65,AO64:AO65),0))</f>
        <v/>
      </c>
    </row>
    <row r="65" spans="2:53" ht="15.75" customHeight="1" x14ac:dyDescent="0.25">
      <c r="B65" s="1"/>
      <c r="C65" s="1"/>
      <c r="D65" s="1"/>
      <c r="E65" s="1"/>
      <c r="F65" s="1"/>
      <c r="G65" s="1"/>
      <c r="H65" s="1"/>
      <c r="I65" s="1"/>
      <c r="J65" s="1"/>
      <c r="K65" s="1"/>
      <c r="M65" s="228"/>
      <c r="N65" s="238">
        <v>0.25</v>
      </c>
      <c r="O65" s="239" t="str">
        <f>IF(AND($K$39&lt;10,$J$39&gt;$N$16),"X","")</f>
        <v>X</v>
      </c>
      <c r="P65" s="415">
        <f>IF(AND(O65="X",$H$39="New"),$Q$16,IF(AND(O65="X",$H$39="Existing"),$O$16,0))</f>
        <v>0</v>
      </c>
      <c r="Q65" s="239" t="str">
        <f>IF(AND($K$39&gt;=10,$J$39&gt;$N$16),"X","")</f>
        <v/>
      </c>
      <c r="R65" s="415">
        <f>IF(AND(Q65="X",$H$39="New"),$R$16,IF(AND(Q65="X",$H$39="Existing"),$P$16,0))</f>
        <v>0</v>
      </c>
      <c r="S65" s="414"/>
      <c r="X65" s="1"/>
      <c r="Y65" s="1"/>
      <c r="Z65" s="1"/>
      <c r="AA65" s="1"/>
      <c r="AB65" s="1"/>
      <c r="AC65" s="1"/>
      <c r="AD65" s="1"/>
      <c r="AE65" s="1"/>
      <c r="AF65" s="1"/>
      <c r="AG65" s="1"/>
      <c r="AH65" s="1"/>
      <c r="AJ65" s="228"/>
      <c r="AK65" s="238">
        <v>0.25</v>
      </c>
      <c r="AL65" s="239" t="str">
        <f>IF(AND(AH$39&lt;10,AG$39&gt;AK$16),"X","")</f>
        <v>X</v>
      </c>
      <c r="AM65" s="415">
        <f>IF(AND(AL65="X",AE$39="New"),AN$16,IF(AND(AL65="X",AE$39="Existing"),AL$16,0))</f>
        <v>0</v>
      </c>
      <c r="AN65" s="239" t="str">
        <f>IF(AND(AH$39&gt;=10,AG$39&gt;AK$16),"X","")</f>
        <v/>
      </c>
      <c r="AO65" s="415">
        <f>IF(AND(AN65="X",AE$39="New"),AO$16,IF(AND(AN65="X",AE$39="Existing"),AM$16,0))</f>
        <v>0</v>
      </c>
      <c r="AP65" s="414"/>
      <c r="AQ65" s="412"/>
      <c r="AT65" s="712"/>
      <c r="AU65" s="712"/>
      <c r="AV65" s="712"/>
      <c r="AW65" s="712"/>
      <c r="AX65" s="712"/>
      <c r="AY65" s="712"/>
    </row>
    <row r="66" spans="2:53" ht="15.75" customHeight="1" x14ac:dyDescent="0.25">
      <c r="M66" s="228"/>
      <c r="N66" s="238"/>
      <c r="O66" s="414"/>
      <c r="Q66" s="414"/>
      <c r="S66" s="414"/>
      <c r="V66" s="414"/>
      <c r="AJ66" s="228"/>
      <c r="AK66" s="238"/>
      <c r="AL66" s="414"/>
      <c r="AM66" s="412"/>
      <c r="AN66" s="414"/>
      <c r="AO66" s="412"/>
      <c r="AP66" s="414"/>
      <c r="AQ66" s="412"/>
      <c r="AT66" s="369"/>
      <c r="AV66" s="369"/>
      <c r="AX66" s="369"/>
      <c r="BA66" s="369"/>
    </row>
    <row r="67" spans="2:53" x14ac:dyDescent="0.25">
      <c r="M67" s="228"/>
      <c r="N67" s="230"/>
      <c r="O67" s="237"/>
      <c r="P67" s="237"/>
      <c r="Q67" s="237"/>
      <c r="R67" s="237"/>
      <c r="S67" s="237"/>
      <c r="T67" s="414" t="s">
        <v>248</v>
      </c>
      <c r="AJ67" s="228"/>
      <c r="AK67" s="230"/>
      <c r="AL67" s="237"/>
      <c r="AM67" s="237"/>
      <c r="AN67" s="237"/>
      <c r="AO67" s="237"/>
      <c r="AP67" s="237"/>
      <c r="AQ67" s="414" t="s">
        <v>248</v>
      </c>
      <c r="AT67" s="369"/>
      <c r="AV67" s="369"/>
      <c r="AX67" s="369"/>
    </row>
    <row r="68" spans="2:53" x14ac:dyDescent="0.25">
      <c r="M68" s="228"/>
      <c r="N68" s="339" t="s">
        <v>311</v>
      </c>
      <c r="O68" s="721">
        <v>9</v>
      </c>
      <c r="P68" s="721"/>
      <c r="Q68" s="721">
        <v>10</v>
      </c>
      <c r="R68" s="721"/>
      <c r="S68" s="712"/>
      <c r="T68" s="712"/>
      <c r="AJ68" s="228"/>
      <c r="AK68" s="339" t="s">
        <v>311</v>
      </c>
      <c r="AL68" s="721">
        <v>9</v>
      </c>
      <c r="AM68" s="721"/>
      <c r="AN68" s="721">
        <v>10</v>
      </c>
      <c r="AO68" s="721"/>
      <c r="AP68" s="712"/>
      <c r="AQ68" s="712"/>
      <c r="AT68" s="369"/>
      <c r="AV68" s="369"/>
      <c r="AX68" s="369"/>
    </row>
    <row r="69" spans="2:53" x14ac:dyDescent="0.25">
      <c r="M69" s="228"/>
      <c r="N69" s="238">
        <v>0.05</v>
      </c>
      <c r="O69" s="239" t="str">
        <f>IF(AND($K$40&lt;10,$J$40&lt;=$N$16,$J$40&gt;=$N$15),"X","")</f>
        <v/>
      </c>
      <c r="P69" s="415">
        <f>IF(AND(O69="X",$H$40="New"),$Q$15,IF(AND(O69="X",$H$40="Existing"),$O$15,0))</f>
        <v>0</v>
      </c>
      <c r="Q69" s="239" t="str">
        <f>IF(AND($K$40&gt;=10,$J$40&lt;=$N$16,$J$40&gt;=$N$15),"X","")</f>
        <v/>
      </c>
      <c r="R69" s="415">
        <f>IF(AND(Q69="X",$H$40="New"),$R$15,IF(AND(Q69="X",$H$40="Existing"),$P$15,0))</f>
        <v>0</v>
      </c>
      <c r="S69" s="414"/>
      <c r="T69" s="412" t="str">
        <f>IF(D40="","",IF(AND(K40&gt;0,I40&gt;0),SUM(P69:P70,R69:R70),0))</f>
        <v/>
      </c>
      <c r="AJ69" s="228"/>
      <c r="AK69" s="238">
        <v>0.05</v>
      </c>
      <c r="AL69" s="239" t="str">
        <f>IF(AND(AH$40&lt;10,AG$40&lt;=AK$16,AG$40&gt;=AK$15),"X","")</f>
        <v/>
      </c>
      <c r="AM69" s="415">
        <f>IF(AND(AL69="X",AE$40="New"),AN$15,IF(AND(AL69="X",AE$40="Existing"),AL$15,0))</f>
        <v>0</v>
      </c>
      <c r="AN69" s="239" t="str">
        <f>IF(AND(AH$40&gt;=10,AG$40&lt;=AK$16,AG$40&gt;=AK$15),"X","")</f>
        <v/>
      </c>
      <c r="AO69" s="415">
        <f>IF(AND(AN69="X",AE$40="New"),AO$15,IF(AND(AN69="X",AE$40="Existing"),AM$15,0))</f>
        <v>0</v>
      </c>
      <c r="AP69" s="414"/>
      <c r="AQ69" s="412" t="str">
        <f>IF(Z40="","",IF(AND(AH40&gt;0,AF40&gt;0),SUM(AM69:AM70,AO69:AO70),0))</f>
        <v/>
      </c>
      <c r="AT69" s="369"/>
      <c r="AV69" s="369"/>
      <c r="AX69" s="369"/>
    </row>
    <row r="70" spans="2:53" x14ac:dyDescent="0.25">
      <c r="M70" s="228"/>
      <c r="N70" s="238">
        <v>0.25</v>
      </c>
      <c r="O70" s="239" t="str">
        <f>IF(AND($K$40&lt;10,$J$40&gt;$N$16),"X","")</f>
        <v>X</v>
      </c>
      <c r="P70" s="415">
        <f>IF(AND(O70="X",$H$40="New"),$Q$16,IF(AND(O70="X",$H$40="Existing"),$O$16,0))</f>
        <v>0</v>
      </c>
      <c r="Q70" s="239" t="str">
        <f>IF(AND($K$40&gt;=10,$J$40&gt;$N$16),"X","")</f>
        <v/>
      </c>
      <c r="R70" s="415">
        <f>IF(AND(Q70="X",$H$40="New"),$R$16,IF(AND(Q70="X",$H$40="Existing"),$P$16,0))</f>
        <v>0</v>
      </c>
      <c r="S70" s="414"/>
      <c r="AJ70" s="228"/>
      <c r="AK70" s="238">
        <v>0.25</v>
      </c>
      <c r="AL70" s="239" t="str">
        <f>IF(AND(AH$40&lt;10,AG$40&gt;AK$16),"X","")</f>
        <v>X</v>
      </c>
      <c r="AM70" s="415">
        <f>IF(AND(AL70="X",AE$40="New"),AN$16,IF(AND(AL70="X",AE$40="Existing"),AL$16,0))</f>
        <v>0</v>
      </c>
      <c r="AN70" s="239" t="str">
        <f>IF(AND(AH$40&gt;=10,AG$40&gt;AK$16),"X","")</f>
        <v/>
      </c>
      <c r="AO70" s="415">
        <f>IF(AND(AN70="X",AE$40="New"),AO$16,IF(AND(AN70="X",AE$40="Existing"),AM$16,0))</f>
        <v>0</v>
      </c>
      <c r="AP70" s="414"/>
      <c r="AQ70" s="412"/>
      <c r="AT70" s="369"/>
      <c r="AV70" s="369"/>
      <c r="AX70" s="369"/>
    </row>
    <row r="71" spans="2:53" x14ac:dyDescent="0.25">
      <c r="M71" s="228"/>
      <c r="N71" s="241"/>
      <c r="AJ71" s="228"/>
      <c r="AK71" s="241"/>
      <c r="AL71" s="368"/>
    </row>
    <row r="73" spans="2:53" ht="15.75" customHeight="1" x14ac:dyDescent="0.25">
      <c r="B73" s="1"/>
      <c r="C73" s="1"/>
      <c r="D73" s="1"/>
      <c r="E73" s="1"/>
      <c r="F73" s="1"/>
      <c r="G73" s="1"/>
      <c r="H73" s="1"/>
      <c r="I73" s="1"/>
      <c r="J73" s="1"/>
      <c r="K73" s="1"/>
      <c r="M73" s="228"/>
      <c r="N73" s="73"/>
      <c r="O73" s="712"/>
      <c r="P73" s="712"/>
      <c r="Q73" s="712"/>
      <c r="R73" s="712"/>
      <c r="S73" s="712"/>
      <c r="T73" s="712"/>
      <c r="X73" s="1"/>
      <c r="Y73" s="1"/>
      <c r="Z73" s="1"/>
      <c r="AA73" s="1"/>
      <c r="AB73" s="1"/>
      <c r="AC73" s="1"/>
      <c r="AD73" s="1"/>
      <c r="AE73" s="1"/>
      <c r="AF73" s="1"/>
      <c r="AG73" s="1"/>
      <c r="AH73" s="1"/>
      <c r="AJ73" s="228"/>
      <c r="AL73" s="73"/>
      <c r="AM73" s="712"/>
      <c r="AN73" s="712"/>
      <c r="AO73" s="712"/>
      <c r="AP73" s="712"/>
      <c r="AQ73" s="712"/>
      <c r="AR73" s="712"/>
      <c r="AT73" s="712"/>
      <c r="AU73" s="712"/>
      <c r="AV73" s="712"/>
      <c r="AW73" s="712"/>
      <c r="AX73" s="712"/>
      <c r="AY73" s="712"/>
    </row>
    <row r="74" spans="2:53" ht="15.75" customHeight="1" x14ac:dyDescent="0.25">
      <c r="M74" s="228"/>
      <c r="N74" s="238"/>
      <c r="O74" s="414"/>
      <c r="Q74" s="414"/>
      <c r="S74" s="414"/>
      <c r="V74" s="414"/>
      <c r="AJ74" s="228"/>
      <c r="AK74" s="732"/>
      <c r="AL74" s="238"/>
      <c r="AM74" s="369"/>
      <c r="AO74" s="369"/>
      <c r="AQ74" s="369"/>
      <c r="AT74" s="369"/>
      <c r="AV74" s="369"/>
      <c r="AX74" s="369"/>
      <c r="BA74" s="369"/>
    </row>
    <row r="75" spans="2:53" x14ac:dyDescent="0.25">
      <c r="M75" s="228"/>
      <c r="N75" s="238"/>
      <c r="O75" s="414"/>
      <c r="Q75" s="414"/>
      <c r="S75" s="414"/>
      <c r="AJ75" s="228"/>
      <c r="AK75" s="732"/>
      <c r="AL75" s="238"/>
      <c r="AM75" s="369"/>
      <c r="AO75" s="369"/>
      <c r="AQ75" s="369"/>
      <c r="AT75" s="369"/>
      <c r="AV75" s="369"/>
      <c r="AX75" s="369"/>
    </row>
    <row r="76" spans="2:53" x14ac:dyDescent="0.25">
      <c r="M76" s="228"/>
      <c r="N76" s="238"/>
      <c r="O76" s="414"/>
      <c r="Q76" s="414"/>
      <c r="S76" s="414"/>
      <c r="AJ76" s="228"/>
      <c r="AK76" s="732"/>
      <c r="AL76" s="238"/>
      <c r="AM76" s="369"/>
      <c r="AO76" s="369"/>
      <c r="AQ76" s="369"/>
      <c r="AT76" s="369"/>
      <c r="AV76" s="369"/>
      <c r="AX76" s="369"/>
    </row>
    <row r="77" spans="2:53" x14ac:dyDescent="0.25">
      <c r="M77" s="228"/>
      <c r="N77" s="240"/>
      <c r="O77" s="414"/>
      <c r="Q77" s="414"/>
      <c r="S77" s="414"/>
      <c r="AJ77" s="228"/>
      <c r="AK77" s="732"/>
      <c r="AL77" s="240"/>
      <c r="AM77" s="369"/>
      <c r="AO77" s="369"/>
      <c r="AQ77" s="369"/>
      <c r="AT77" s="369"/>
      <c r="AV77" s="369"/>
      <c r="AX77" s="369"/>
    </row>
    <row r="78" spans="2:53" x14ac:dyDescent="0.25">
      <c r="M78" s="228"/>
      <c r="N78" s="238"/>
      <c r="O78" s="414"/>
      <c r="Q78" s="414"/>
      <c r="S78" s="414"/>
      <c r="AJ78" s="228"/>
      <c r="AK78" s="732"/>
      <c r="AL78" s="238"/>
      <c r="AM78" s="369"/>
      <c r="AO78" s="369"/>
      <c r="AQ78" s="369"/>
      <c r="AT78" s="369"/>
      <c r="AV78" s="369"/>
      <c r="AX78" s="369"/>
    </row>
    <row r="79" spans="2:53" x14ac:dyDescent="0.25">
      <c r="M79" s="228"/>
      <c r="N79" s="241"/>
      <c r="AJ79" s="228"/>
      <c r="AK79" s="732"/>
      <c r="AL79" s="241"/>
    </row>
    <row r="81" spans="2:53" ht="15.75" customHeight="1" x14ac:dyDescent="0.25">
      <c r="B81" s="1"/>
      <c r="C81" s="1"/>
      <c r="D81" s="1"/>
      <c r="E81" s="1"/>
      <c r="F81" s="1"/>
      <c r="G81" s="1"/>
      <c r="H81" s="1"/>
      <c r="I81" s="1"/>
      <c r="J81" s="1"/>
      <c r="K81" s="1"/>
      <c r="M81" s="228"/>
      <c r="N81" s="73"/>
      <c r="O81" s="712"/>
      <c r="P81" s="712"/>
      <c r="Q81" s="712"/>
      <c r="R81" s="712"/>
      <c r="S81" s="712"/>
      <c r="T81" s="712"/>
      <c r="X81" s="1"/>
      <c r="Y81" s="1"/>
      <c r="Z81" s="1"/>
      <c r="AA81" s="1"/>
      <c r="AB81" s="1"/>
      <c r="AC81" s="1"/>
      <c r="AD81" s="1"/>
      <c r="AE81" s="1"/>
      <c r="AF81" s="1"/>
      <c r="AG81" s="1"/>
      <c r="AH81" s="1"/>
      <c r="AJ81" s="228"/>
      <c r="AL81" s="73"/>
      <c r="AM81" s="712"/>
      <c r="AN81" s="712"/>
      <c r="AO81" s="712"/>
      <c r="AP81" s="712"/>
      <c r="AQ81" s="712"/>
      <c r="AR81" s="712"/>
      <c r="AT81" s="712"/>
      <c r="AU81" s="712"/>
      <c r="AV81" s="712"/>
      <c r="AW81" s="712"/>
      <c r="AX81" s="712"/>
      <c r="AY81" s="712"/>
    </row>
    <row r="82" spans="2:53" ht="15.75" customHeight="1" x14ac:dyDescent="0.25">
      <c r="M82" s="228"/>
      <c r="N82" s="238"/>
      <c r="O82" s="414"/>
      <c r="Q82" s="414"/>
      <c r="S82" s="414"/>
      <c r="V82" s="414"/>
      <c r="AJ82" s="228"/>
      <c r="AK82" s="732"/>
      <c r="AL82" s="238"/>
      <c r="AM82" s="369"/>
      <c r="AO82" s="369"/>
      <c r="AQ82" s="369"/>
      <c r="AT82" s="369"/>
      <c r="AV82" s="369"/>
      <c r="AX82" s="369"/>
      <c r="BA82" s="369"/>
    </row>
    <row r="83" spans="2:53" x14ac:dyDescent="0.25">
      <c r="M83" s="228"/>
      <c r="N83" s="238"/>
      <c r="O83" s="414"/>
      <c r="Q83" s="414"/>
      <c r="S83" s="414"/>
      <c r="AJ83" s="228"/>
      <c r="AK83" s="732"/>
      <c r="AL83" s="238"/>
      <c r="AM83" s="369"/>
      <c r="AO83" s="369"/>
      <c r="AQ83" s="369"/>
      <c r="AT83" s="369"/>
      <c r="AV83" s="369"/>
      <c r="AX83" s="369"/>
    </row>
    <row r="84" spans="2:53" x14ac:dyDescent="0.25">
      <c r="M84" s="228"/>
      <c r="N84" s="238"/>
      <c r="O84" s="414"/>
      <c r="Q84" s="414"/>
      <c r="S84" s="414"/>
      <c r="AJ84" s="228"/>
      <c r="AK84" s="732"/>
      <c r="AL84" s="238"/>
      <c r="AM84" s="369"/>
      <c r="AO84" s="369"/>
      <c r="AQ84" s="369"/>
      <c r="AT84" s="369"/>
      <c r="AV84" s="369"/>
      <c r="AX84" s="369"/>
    </row>
    <row r="85" spans="2:53" x14ac:dyDescent="0.25">
      <c r="M85" s="228"/>
      <c r="N85" s="240"/>
      <c r="O85" s="414"/>
      <c r="Q85" s="414"/>
      <c r="S85" s="414"/>
      <c r="AJ85" s="228"/>
      <c r="AK85" s="732"/>
      <c r="AL85" s="240"/>
      <c r="AM85" s="369"/>
      <c r="AO85" s="369"/>
      <c r="AQ85" s="369"/>
      <c r="AT85" s="369"/>
      <c r="AV85" s="369"/>
      <c r="AX85" s="369"/>
    </row>
    <row r="86" spans="2:53" x14ac:dyDescent="0.25">
      <c r="M86" s="228"/>
      <c r="N86" s="238"/>
      <c r="O86" s="414"/>
      <c r="Q86" s="414"/>
      <c r="S86" s="414"/>
      <c r="AJ86" s="228"/>
      <c r="AK86" s="732"/>
      <c r="AL86" s="238"/>
      <c r="AM86" s="369"/>
      <c r="AO86" s="369"/>
      <c r="AQ86" s="369"/>
      <c r="AT86" s="369"/>
      <c r="AV86" s="369"/>
      <c r="AX86" s="369"/>
    </row>
    <row r="87" spans="2:53" x14ac:dyDescent="0.25">
      <c r="M87" s="228"/>
      <c r="N87" s="241"/>
      <c r="AJ87" s="228"/>
      <c r="AK87" s="732"/>
      <c r="AL87" s="241"/>
    </row>
    <row r="89" spans="2:53" ht="15.75" customHeight="1" x14ac:dyDescent="0.25">
      <c r="B89" s="1"/>
      <c r="C89" s="1"/>
      <c r="D89" s="1"/>
      <c r="E89" s="1"/>
      <c r="F89" s="1"/>
      <c r="G89" s="1"/>
      <c r="H89" s="1"/>
      <c r="I89" s="1"/>
      <c r="J89" s="1"/>
      <c r="K89" s="1"/>
      <c r="M89" s="228"/>
      <c r="N89" s="73"/>
      <c r="O89" s="712"/>
      <c r="P89" s="712"/>
      <c r="Q89" s="712"/>
      <c r="R89" s="712"/>
      <c r="S89" s="712"/>
      <c r="T89" s="712"/>
      <c r="X89" s="1"/>
      <c r="Y89" s="1"/>
      <c r="Z89" s="1"/>
      <c r="AA89" s="1"/>
      <c r="AB89" s="1"/>
      <c r="AC89" s="1"/>
      <c r="AD89" s="1"/>
      <c r="AE89" s="1"/>
      <c r="AF89" s="1"/>
      <c r="AG89" s="1"/>
      <c r="AH89" s="1"/>
      <c r="AJ89" s="228"/>
      <c r="AL89" s="73"/>
      <c r="AM89" s="712"/>
      <c r="AN89" s="712"/>
      <c r="AO89" s="712"/>
      <c r="AP89" s="712"/>
      <c r="AQ89" s="712"/>
      <c r="AR89" s="712"/>
      <c r="AT89" s="712"/>
      <c r="AU89" s="712"/>
      <c r="AV89" s="712"/>
      <c r="AW89" s="712"/>
      <c r="AX89" s="712"/>
      <c r="AY89" s="712"/>
    </row>
    <row r="90" spans="2:53" ht="15.75" customHeight="1" x14ac:dyDescent="0.25">
      <c r="M90" s="228"/>
      <c r="N90" s="238"/>
      <c r="O90" s="414"/>
      <c r="Q90" s="414"/>
      <c r="S90" s="414"/>
      <c r="V90" s="414"/>
      <c r="AJ90" s="228"/>
      <c r="AK90" s="732"/>
      <c r="AL90" s="238"/>
      <c r="AM90" s="369"/>
      <c r="AO90" s="369"/>
      <c r="AQ90" s="369"/>
      <c r="AT90" s="369"/>
      <c r="AV90" s="369"/>
      <c r="AX90" s="369"/>
      <c r="BA90" s="369"/>
    </row>
    <row r="91" spans="2:53" x14ac:dyDescent="0.25">
      <c r="M91" s="228"/>
      <c r="N91" s="238"/>
      <c r="O91" s="414"/>
      <c r="Q91" s="414"/>
      <c r="S91" s="414"/>
      <c r="AJ91" s="228"/>
      <c r="AK91" s="732"/>
      <c r="AL91" s="238"/>
      <c r="AM91" s="369"/>
      <c r="AO91" s="369"/>
      <c r="AQ91" s="369"/>
      <c r="AT91" s="369"/>
      <c r="AV91" s="369"/>
      <c r="AX91" s="369"/>
    </row>
    <row r="92" spans="2:53" x14ac:dyDescent="0.25">
      <c r="M92" s="228"/>
      <c r="N92" s="238"/>
      <c r="O92" s="414"/>
      <c r="Q92" s="414"/>
      <c r="S92" s="414"/>
      <c r="AJ92" s="228"/>
      <c r="AK92" s="732"/>
      <c r="AL92" s="238"/>
      <c r="AM92" s="369"/>
      <c r="AO92" s="369"/>
      <c r="AQ92" s="369"/>
      <c r="AT92" s="369"/>
      <c r="AV92" s="369"/>
      <c r="AX92" s="369"/>
    </row>
    <row r="93" spans="2:53" x14ac:dyDescent="0.25">
      <c r="M93" s="228"/>
      <c r="N93" s="240"/>
      <c r="O93" s="414"/>
      <c r="Q93" s="414"/>
      <c r="S93" s="414"/>
      <c r="AJ93" s="228"/>
      <c r="AK93" s="732"/>
      <c r="AL93" s="240"/>
      <c r="AM93" s="369"/>
      <c r="AO93" s="369"/>
      <c r="AQ93" s="369"/>
      <c r="AT93" s="369"/>
      <c r="AV93" s="369"/>
      <c r="AX93" s="369"/>
    </row>
    <row r="94" spans="2:53" x14ac:dyDescent="0.25">
      <c r="M94" s="228"/>
      <c r="N94" s="238"/>
      <c r="O94" s="414"/>
      <c r="Q94" s="414"/>
      <c r="S94" s="414"/>
      <c r="AJ94" s="228"/>
      <c r="AK94" s="732"/>
      <c r="AL94" s="238"/>
      <c r="AM94" s="369"/>
      <c r="AO94" s="369"/>
      <c r="AQ94" s="369"/>
      <c r="AT94" s="369"/>
      <c r="AV94" s="369"/>
      <c r="AX94" s="369"/>
    </row>
    <row r="95" spans="2:53" x14ac:dyDescent="0.25">
      <c r="M95" s="228"/>
      <c r="N95" s="241"/>
      <c r="AJ95" s="228"/>
      <c r="AK95" s="732"/>
      <c r="AL95" s="241"/>
    </row>
  </sheetData>
  <sheetProtection algorithmName="SHA-512" hashValue="MP8ezYC7rJvaLz/7enkRyqKulchfAQMveIW0Y21Z+HbthhSRmKM6SypL7lVOfiacG6EoUHkEmUzCuTIOc7WBNg==" saltValue="VIV+uSs5IuHLFrDuCtIUPA==" spinCount="100000" sheet="1" objects="1" scenarios="1" selectLockedCells="1"/>
  <mergeCells count="171">
    <mergeCell ref="O63:P63"/>
    <mergeCell ref="Q63:R63"/>
    <mergeCell ref="S63:T63"/>
    <mergeCell ref="O68:P68"/>
    <mergeCell ref="Q68:R68"/>
    <mergeCell ref="S68:T68"/>
    <mergeCell ref="O58:P58"/>
    <mergeCell ref="Q58:R58"/>
    <mergeCell ref="S58:T58"/>
    <mergeCell ref="D34:G34"/>
    <mergeCell ref="Q48:R48"/>
    <mergeCell ref="S48:T48"/>
    <mergeCell ref="O53:P53"/>
    <mergeCell ref="Q53:R53"/>
    <mergeCell ref="S53:T53"/>
    <mergeCell ref="D35:G35"/>
    <mergeCell ref="D36:G36"/>
    <mergeCell ref="D37:G37"/>
    <mergeCell ref="D38:G38"/>
    <mergeCell ref="D39:G39"/>
    <mergeCell ref="D40:G40"/>
    <mergeCell ref="Q38:R38"/>
    <mergeCell ref="S38:T38"/>
    <mergeCell ref="O38:P38"/>
    <mergeCell ref="X50:AI50"/>
    <mergeCell ref="AT41:AU41"/>
    <mergeCell ref="AN43:AO43"/>
    <mergeCell ref="AP43:AQ43"/>
    <mergeCell ref="AL48:AM48"/>
    <mergeCell ref="AN48:AO48"/>
    <mergeCell ref="AP48:AQ48"/>
    <mergeCell ref="X49:AI49"/>
    <mergeCell ref="AK90:AK95"/>
    <mergeCell ref="AL68:AM68"/>
    <mergeCell ref="AN68:AO68"/>
    <mergeCell ref="AM73:AN73"/>
    <mergeCell ref="AK82:AK87"/>
    <mergeCell ref="AM89:AN89"/>
    <mergeCell ref="AL58:AM58"/>
    <mergeCell ref="AO89:AP89"/>
    <mergeCell ref="AQ89:AR89"/>
    <mergeCell ref="AT89:AU89"/>
    <mergeCell ref="AK74:AK79"/>
    <mergeCell ref="AQ73:AR73"/>
    <mergeCell ref="AT73:AU73"/>
    <mergeCell ref="AT57:AU57"/>
    <mergeCell ref="AT65:AU65"/>
    <mergeCell ref="AN58:AO58"/>
    <mergeCell ref="AM81:AN81"/>
    <mergeCell ref="AO81:AP81"/>
    <mergeCell ref="AQ81:AR81"/>
    <mergeCell ref="AT81:AU81"/>
    <mergeCell ref="AT49:AU49"/>
    <mergeCell ref="AV49:AW49"/>
    <mergeCell ref="AX49:AY49"/>
    <mergeCell ref="AV89:AW89"/>
    <mergeCell ref="AX89:AY89"/>
    <mergeCell ref="AX73:AY73"/>
    <mergeCell ref="AV81:AW81"/>
    <mergeCell ref="AX81:AY81"/>
    <mergeCell ref="AX57:AY57"/>
    <mergeCell ref="AX65:AY65"/>
    <mergeCell ref="AV41:AW41"/>
    <mergeCell ref="AN41:AO41"/>
    <mergeCell ref="AL41:AM41"/>
    <mergeCell ref="AN53:AO53"/>
    <mergeCell ref="AP53:AQ53"/>
    <mergeCell ref="AL53:AM53"/>
    <mergeCell ref="AL63:AM63"/>
    <mergeCell ref="AN63:AO63"/>
    <mergeCell ref="AV73:AW73"/>
    <mergeCell ref="AV57:AW57"/>
    <mergeCell ref="AV65:AW65"/>
    <mergeCell ref="AP63:AQ63"/>
    <mergeCell ref="AP68:AQ68"/>
    <mergeCell ref="AO73:AP73"/>
    <mergeCell ref="AP58:AQ58"/>
    <mergeCell ref="AX33:AY33"/>
    <mergeCell ref="Z32:AB32"/>
    <mergeCell ref="AF32:AG32"/>
    <mergeCell ref="Z40:AD40"/>
    <mergeCell ref="Z39:AD39"/>
    <mergeCell ref="AP41:AQ41"/>
    <mergeCell ref="AL43:AM43"/>
    <mergeCell ref="AL33:AM33"/>
    <mergeCell ref="AT31:AY31"/>
    <mergeCell ref="AL31:AQ31"/>
    <mergeCell ref="AN33:AO33"/>
    <mergeCell ref="AP33:AQ33"/>
    <mergeCell ref="AN38:AO38"/>
    <mergeCell ref="AP38:AQ38"/>
    <mergeCell ref="AL38:AM38"/>
    <mergeCell ref="AT33:AU33"/>
    <mergeCell ref="AV33:AW33"/>
    <mergeCell ref="Z33:AD33"/>
    <mergeCell ref="Z34:AD34"/>
    <mergeCell ref="Z35:AD35"/>
    <mergeCell ref="Z36:AD36"/>
    <mergeCell ref="Z37:AD37"/>
    <mergeCell ref="Z38:AD38"/>
    <mergeCell ref="AX41:AY41"/>
    <mergeCell ref="X2:AI2"/>
    <mergeCell ref="X3:AI3"/>
    <mergeCell ref="AM3:AO3"/>
    <mergeCell ref="AT3:AV3"/>
    <mergeCell ref="B29:L29"/>
    <mergeCell ref="B49:L49"/>
    <mergeCell ref="B50:L50"/>
    <mergeCell ref="O89:P89"/>
    <mergeCell ref="Q89:R89"/>
    <mergeCell ref="S89:T89"/>
    <mergeCell ref="S81:T81"/>
    <mergeCell ref="O73:P73"/>
    <mergeCell ref="Q73:R73"/>
    <mergeCell ref="S73:T73"/>
    <mergeCell ref="O81:P81"/>
    <mergeCell ref="Q41:R41"/>
    <mergeCell ref="S41:T41"/>
    <mergeCell ref="Q81:R81"/>
    <mergeCell ref="O41:P41"/>
    <mergeCell ref="O43:P43"/>
    <mergeCell ref="Q43:R43"/>
    <mergeCell ref="S43:T43"/>
    <mergeCell ref="O48:P48"/>
    <mergeCell ref="O33:P33"/>
    <mergeCell ref="B2:L2"/>
    <mergeCell ref="B3:L3"/>
    <mergeCell ref="D32:F32"/>
    <mergeCell ref="B25:L25"/>
    <mergeCell ref="I32:J32"/>
    <mergeCell ref="O3:Q3"/>
    <mergeCell ref="O31:T31"/>
    <mergeCell ref="O12:P12"/>
    <mergeCell ref="AA6:AF6"/>
    <mergeCell ref="AA8:AB8"/>
    <mergeCell ref="F6:J6"/>
    <mergeCell ref="F8:G8"/>
    <mergeCell ref="AA13:AD13"/>
    <mergeCell ref="AA14:AD14"/>
    <mergeCell ref="AA15:AD15"/>
    <mergeCell ref="AA16:AD16"/>
    <mergeCell ref="AA17:AD17"/>
    <mergeCell ref="E14:H14"/>
    <mergeCell ref="E15:H15"/>
    <mergeCell ref="E23:H23"/>
    <mergeCell ref="E22:H22"/>
    <mergeCell ref="E21:H21"/>
    <mergeCell ref="E20:H20"/>
    <mergeCell ref="E19:H19"/>
    <mergeCell ref="E13:H13"/>
    <mergeCell ref="X30:AI30"/>
    <mergeCell ref="D33:G33"/>
    <mergeCell ref="B30:L30"/>
    <mergeCell ref="AL12:AM12"/>
    <mergeCell ref="AN12:AO12"/>
    <mergeCell ref="AL13:AO13"/>
    <mergeCell ref="Q12:R12"/>
    <mergeCell ref="O13:R13"/>
    <mergeCell ref="E18:H18"/>
    <mergeCell ref="E17:H17"/>
    <mergeCell ref="E16:H16"/>
    <mergeCell ref="AA18:AD18"/>
    <mergeCell ref="AA19:AD19"/>
    <mergeCell ref="AA20:AD20"/>
    <mergeCell ref="AA21:AD21"/>
    <mergeCell ref="AA22:AD22"/>
    <mergeCell ref="AA23:AD23"/>
    <mergeCell ref="X25:AI25"/>
    <mergeCell ref="X29:AI29"/>
    <mergeCell ref="Q33:R33"/>
    <mergeCell ref="S33:T33"/>
  </mergeCells>
  <dataValidations count="4">
    <dataValidation operator="greaterThanOrEqual" showInputMessage="1" showErrorMessage="1" sqref="K32 B29:B30 I32 D32:D40 E32:F32 AJ49:AJ55 X29:X30 AJ41:AJ47 AJ29:AJ39 X26:AJ28 M89:M95 M81:M87 M73:M79 M65:M71 M57:M63 M49:M55 M41:M47 M29:M39 AJ89:AJ95 AJ81:AJ87 AJ73:AJ79 B32:B40 B26:M28 AJ65:AJ71 AJ57:AJ63 AH32 AF32 Z32:Z40 AA32:AB32 X32:X40"/>
    <dataValidation type="whole" operator="greaterThanOrEqual" showInputMessage="1" showErrorMessage="1" sqref="I33:I40 AF33:AF40">
      <formula1>0</formula1>
    </dataValidation>
    <dataValidation type="decimal" operator="greaterThanOrEqual" showInputMessage="1" showErrorMessage="1" sqref="K33:K40 AH33:AH40">
      <formula1>0</formula1>
    </dataValidation>
    <dataValidation type="list" allowBlank="1" showInputMessage="1" showErrorMessage="1" sqref="H33:H40 AE33:AE40">
      <formula1>$N$21:$N$23</formula1>
    </dataValidation>
  </dataValidations>
  <pageMargins left="0.7" right="0.7" top="0.75" bottom="0.75" header="0.3" footer="0.3"/>
  <pageSetup scale="60" orientation="portrait" r:id="rId1"/>
  <headerFooter>
    <oddFooter>&amp;LVersion: 1/1/2014&amp;CTab: &amp;A&amp;RPrint Date: &amp;D</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46"/>
  <sheetViews>
    <sheetView showGridLines="0" view="pageBreakPreview" zoomScaleNormal="100" zoomScaleSheetLayoutView="100" workbookViewId="0">
      <selection activeCell="E20" sqref="E20:I20"/>
    </sheetView>
  </sheetViews>
  <sheetFormatPr defaultRowHeight="15.75" x14ac:dyDescent="0.25"/>
  <cols>
    <col min="1" max="1" width="2.85546875" style="3" customWidth="1"/>
    <col min="2" max="3" width="9.140625" style="71" hidden="1" customWidth="1"/>
    <col min="4" max="5" width="4.85546875" style="3" customWidth="1"/>
    <col min="6" max="13" width="12.28515625" style="3" customWidth="1"/>
    <col min="14" max="14" width="1.7109375" style="18" customWidth="1"/>
    <col min="15" max="16" width="9.140625" style="71" hidden="1" customWidth="1"/>
    <col min="17" max="18" width="4.85546875" style="3" customWidth="1"/>
    <col min="19" max="26" width="12.28515625" style="3" customWidth="1"/>
    <col min="27" max="16384" width="9.140625" style="1"/>
  </cols>
  <sheetData>
    <row r="1" spans="1:26" x14ac:dyDescent="0.25">
      <c r="N1" s="156"/>
    </row>
    <row r="2" spans="1:26" x14ac:dyDescent="0.25">
      <c r="A2" s="1"/>
      <c r="D2" s="517" t="s">
        <v>214</v>
      </c>
      <c r="E2" s="517"/>
      <c r="F2" s="517"/>
      <c r="G2" s="517"/>
      <c r="H2" s="517"/>
      <c r="I2" s="517"/>
      <c r="J2" s="517"/>
      <c r="K2" s="517"/>
      <c r="L2" s="517"/>
      <c r="M2" s="517"/>
      <c r="N2" s="154"/>
      <c r="Q2" s="517" t="s">
        <v>214</v>
      </c>
      <c r="R2" s="517"/>
      <c r="S2" s="517"/>
      <c r="T2" s="517"/>
      <c r="U2" s="517"/>
      <c r="V2" s="517"/>
      <c r="W2" s="517"/>
      <c r="X2" s="517"/>
      <c r="Y2" s="517"/>
      <c r="Z2" s="517"/>
    </row>
    <row r="3" spans="1:26" ht="16.5" thickBot="1" x14ac:dyDescent="0.3">
      <c r="A3" s="1"/>
      <c r="D3" s="518" t="s">
        <v>249</v>
      </c>
      <c r="E3" s="518"/>
      <c r="F3" s="518"/>
      <c r="G3" s="518"/>
      <c r="H3" s="518"/>
      <c r="I3" s="518"/>
      <c r="J3" s="518"/>
      <c r="K3" s="518"/>
      <c r="L3" s="518"/>
      <c r="M3" s="518"/>
      <c r="N3" s="154"/>
      <c r="Q3" s="518" t="s">
        <v>250</v>
      </c>
      <c r="R3" s="518"/>
      <c r="S3" s="518"/>
      <c r="T3" s="518"/>
      <c r="U3" s="518"/>
      <c r="V3" s="518"/>
      <c r="W3" s="518"/>
      <c r="X3" s="518"/>
      <c r="Y3" s="518"/>
      <c r="Z3" s="518"/>
    </row>
    <row r="4" spans="1:26" x14ac:dyDescent="0.25">
      <c r="A4" s="1"/>
      <c r="D4" s="2"/>
      <c r="E4" s="2"/>
      <c r="F4" s="2"/>
      <c r="G4" s="2"/>
      <c r="H4" s="2"/>
      <c r="I4" s="2"/>
      <c r="J4" s="2"/>
      <c r="K4" s="2"/>
      <c r="L4" s="2"/>
      <c r="M4" s="2"/>
      <c r="N4" s="154"/>
      <c r="Q4" s="2"/>
      <c r="R4" s="2"/>
      <c r="S4" s="2"/>
      <c r="T4" s="2"/>
      <c r="U4" s="2"/>
      <c r="V4" s="2"/>
      <c r="W4" s="2"/>
      <c r="X4" s="2"/>
      <c r="Y4" s="2"/>
      <c r="Z4" s="2"/>
    </row>
    <row r="5" spans="1:26" x14ac:dyDescent="0.25">
      <c r="A5" s="1"/>
      <c r="D5" s="2"/>
      <c r="E5" s="2"/>
      <c r="G5" s="4" t="s">
        <v>0</v>
      </c>
      <c r="H5" s="61" t="str">
        <f>IF(Summary!E5="","",Summary!E5)</f>
        <v/>
      </c>
      <c r="I5" s="364"/>
      <c r="J5" s="364"/>
      <c r="K5" s="364"/>
      <c r="L5" s="364"/>
      <c r="M5" s="2"/>
      <c r="N5" s="154"/>
      <c r="Q5" s="2"/>
      <c r="R5" s="2"/>
      <c r="T5" s="4" t="s">
        <v>0</v>
      </c>
      <c r="U5" s="61" t="str">
        <f>IF(Summary!$S5="","",Summary!$S5)</f>
        <v/>
      </c>
      <c r="V5" s="364"/>
      <c r="W5" s="364"/>
      <c r="X5" s="364"/>
      <c r="Y5" s="364"/>
      <c r="Z5" s="2"/>
    </row>
    <row r="6" spans="1:26" x14ac:dyDescent="0.25">
      <c r="A6" s="1"/>
      <c r="G6" s="4" t="s">
        <v>1</v>
      </c>
      <c r="H6" s="561" t="str">
        <f>IF(Summary!E6="","",Summary!E6)</f>
        <v/>
      </c>
      <c r="I6" s="562"/>
      <c r="J6" s="562"/>
      <c r="K6" s="562"/>
      <c r="L6" s="563"/>
      <c r="N6" s="154"/>
      <c r="T6" s="4" t="s">
        <v>1</v>
      </c>
      <c r="U6" s="561" t="str">
        <f>IF(Summary!$S6="","",Summary!$S6)</f>
        <v/>
      </c>
      <c r="V6" s="562"/>
      <c r="W6" s="562"/>
      <c r="X6" s="562"/>
      <c r="Y6" s="563"/>
    </row>
    <row r="7" spans="1:26" x14ac:dyDescent="0.25">
      <c r="A7" s="1"/>
      <c r="G7" s="4"/>
      <c r="H7" s="362"/>
      <c r="I7" s="362"/>
      <c r="J7" s="364"/>
      <c r="K7" s="364"/>
      <c r="L7" s="364"/>
      <c r="N7" s="154"/>
      <c r="T7" s="4"/>
      <c r="U7" s="362"/>
      <c r="V7" s="362"/>
      <c r="W7" s="364"/>
      <c r="X7" s="364"/>
      <c r="Y7" s="364"/>
    </row>
    <row r="8" spans="1:26" x14ac:dyDescent="0.25">
      <c r="A8" s="1"/>
      <c r="G8" s="4" t="s">
        <v>244</v>
      </c>
      <c r="H8" s="564" t="str">
        <f>IF(Summary!E8="","",Summary!E8)</f>
        <v/>
      </c>
      <c r="I8" s="564"/>
      <c r="J8" s="364"/>
      <c r="K8" s="364"/>
      <c r="L8" s="364"/>
      <c r="N8" s="154"/>
      <c r="T8" s="4" t="s">
        <v>244</v>
      </c>
      <c r="U8" s="569" t="str">
        <f>IF(Summary!$S8="","",Summary!$S8)</f>
        <v/>
      </c>
      <c r="V8" s="570"/>
      <c r="W8" s="364"/>
      <c r="X8" s="364"/>
      <c r="Y8" s="364"/>
    </row>
    <row r="9" spans="1:26" x14ac:dyDescent="0.25">
      <c r="A9" s="1"/>
      <c r="G9" s="4"/>
      <c r="H9" s="309"/>
      <c r="I9" s="309"/>
      <c r="J9" s="364"/>
      <c r="K9" s="364"/>
      <c r="L9" s="364"/>
      <c r="N9" s="154"/>
      <c r="T9" s="4"/>
      <c r="U9" s="309"/>
      <c r="V9" s="309"/>
      <c r="W9" s="364"/>
      <c r="X9" s="364"/>
      <c r="Y9" s="364"/>
    </row>
    <row r="10" spans="1:26" x14ac:dyDescent="0.25">
      <c r="A10" s="1"/>
      <c r="G10" s="4" t="s">
        <v>241</v>
      </c>
      <c r="H10" s="63">
        <f>SUM(D33:D37)</f>
        <v>0</v>
      </c>
      <c r="I10" s="309"/>
      <c r="J10" s="364"/>
      <c r="K10" s="364"/>
      <c r="L10" s="364"/>
      <c r="N10" s="154"/>
      <c r="T10" s="4" t="s">
        <v>242</v>
      </c>
      <c r="U10" s="63">
        <f>SUM(Q33:Q37)</f>
        <v>0</v>
      </c>
      <c r="V10" s="309"/>
      <c r="W10" s="364"/>
      <c r="X10" s="364"/>
      <c r="Y10" s="364"/>
    </row>
    <row r="11" spans="1:26" ht="16.5" thickBot="1" x14ac:dyDescent="0.3">
      <c r="A11" s="1"/>
      <c r="D11" s="5"/>
      <c r="E11" s="5"/>
      <c r="F11" s="5"/>
      <c r="G11" s="5"/>
      <c r="H11" s="5"/>
      <c r="I11" s="5"/>
      <c r="J11" s="5"/>
      <c r="K11" s="5"/>
      <c r="L11" s="5"/>
      <c r="M11" s="5"/>
      <c r="N11" s="154"/>
      <c r="Q11" s="5"/>
      <c r="R11" s="5"/>
      <c r="S11" s="5"/>
      <c r="T11" s="5"/>
      <c r="U11" s="5"/>
      <c r="V11" s="5"/>
      <c r="W11" s="5"/>
      <c r="X11" s="5"/>
      <c r="Y11" s="5"/>
      <c r="Z11" s="5"/>
    </row>
    <row r="12" spans="1:26" x14ac:dyDescent="0.25">
      <c r="N12" s="156"/>
    </row>
    <row r="13" spans="1:26" x14ac:dyDescent="0.25">
      <c r="A13" s="1"/>
      <c r="D13" s="7"/>
      <c r="E13" s="7"/>
      <c r="F13" s="7"/>
      <c r="G13" s="7"/>
      <c r="H13" s="7"/>
      <c r="I13" s="7"/>
      <c r="J13" s="7"/>
      <c r="K13" s="7"/>
      <c r="L13" s="7"/>
      <c r="M13" s="7"/>
      <c r="N13" s="154"/>
      <c r="Q13" s="7"/>
      <c r="R13" s="7"/>
      <c r="S13" s="7"/>
      <c r="T13" s="7"/>
      <c r="U13" s="7"/>
      <c r="V13" s="7"/>
      <c r="W13" s="7"/>
      <c r="X13" s="7"/>
      <c r="Y13" s="7"/>
      <c r="Z13" s="7"/>
    </row>
    <row r="14" spans="1:26" x14ac:dyDescent="0.25">
      <c r="A14" s="1"/>
      <c r="D14" s="584" t="s">
        <v>215</v>
      </c>
      <c r="E14" s="584"/>
      <c r="F14" s="584"/>
      <c r="G14" s="584"/>
      <c r="H14" s="584"/>
      <c r="I14" s="584"/>
      <c r="J14" s="584"/>
      <c r="K14" s="584"/>
      <c r="L14" s="584"/>
      <c r="M14" s="584"/>
      <c r="N14" s="154"/>
      <c r="Q14" s="584" t="s">
        <v>215</v>
      </c>
      <c r="R14" s="584"/>
      <c r="S14" s="584"/>
      <c r="T14" s="584"/>
      <c r="U14" s="584"/>
      <c r="V14" s="584"/>
      <c r="W14" s="584"/>
      <c r="X14" s="584"/>
      <c r="Y14" s="584"/>
      <c r="Z14" s="584"/>
    </row>
    <row r="15" spans="1:26" x14ac:dyDescent="0.25">
      <c r="A15" s="1"/>
      <c r="D15" s="364"/>
      <c r="E15" s="364"/>
      <c r="F15" s="364"/>
      <c r="G15" s="364"/>
      <c r="H15" s="364"/>
      <c r="I15" s="364"/>
      <c r="J15" s="364"/>
      <c r="K15" s="364"/>
      <c r="L15" s="364"/>
      <c r="M15" s="364"/>
      <c r="N15" s="154"/>
      <c r="Q15" s="364"/>
      <c r="R15" s="364"/>
      <c r="S15" s="364"/>
      <c r="T15" s="364"/>
      <c r="U15" s="364"/>
      <c r="V15" s="364"/>
      <c r="W15" s="364"/>
      <c r="X15" s="364"/>
      <c r="Y15" s="364"/>
      <c r="Z15" s="364"/>
    </row>
    <row r="16" spans="1:26" x14ac:dyDescent="0.25">
      <c r="A16" s="1"/>
      <c r="D16" s="364"/>
      <c r="E16" s="364"/>
      <c r="G16" s="364"/>
      <c r="I16" s="54" t="s">
        <v>216</v>
      </c>
      <c r="J16" s="95"/>
      <c r="K16" s="364"/>
      <c r="L16" s="364"/>
      <c r="M16" s="364"/>
      <c r="N16" s="154"/>
      <c r="Q16" s="364"/>
      <c r="R16" s="364"/>
      <c r="T16" s="364"/>
      <c r="V16" s="54" t="s">
        <v>216</v>
      </c>
      <c r="W16" s="307"/>
      <c r="X16" s="364"/>
      <c r="Y16" s="364"/>
      <c r="Z16" s="364"/>
    </row>
    <row r="17" spans="1:26" x14ac:dyDescent="0.25">
      <c r="A17" s="1"/>
      <c r="D17" s="364"/>
      <c r="E17" s="364"/>
      <c r="F17" s="364"/>
      <c r="G17" s="364"/>
      <c r="I17" s="364"/>
      <c r="J17" s="55"/>
      <c r="K17" s="364"/>
      <c r="L17" s="364"/>
      <c r="M17" s="364"/>
      <c r="N17" s="154"/>
      <c r="Q17" s="364"/>
      <c r="R17" s="364"/>
      <c r="S17" s="364"/>
      <c r="T17" s="364"/>
      <c r="V17" s="364"/>
      <c r="W17" s="55"/>
      <c r="X17" s="364"/>
      <c r="Y17" s="364"/>
      <c r="Z17" s="364"/>
    </row>
    <row r="18" spans="1:26" x14ac:dyDescent="0.25">
      <c r="A18" s="1"/>
      <c r="D18" s="734" t="s">
        <v>217</v>
      </c>
      <c r="E18" s="580" t="s">
        <v>218</v>
      </c>
      <c r="F18" s="580"/>
      <c r="G18" s="580"/>
      <c r="H18" s="580"/>
      <c r="I18" s="580"/>
      <c r="J18" s="56" t="s">
        <v>219</v>
      </c>
      <c r="K18" s="56" t="s">
        <v>220</v>
      </c>
      <c r="L18" s="364"/>
      <c r="M18" s="364"/>
      <c r="N18" s="154"/>
      <c r="Q18" s="734" t="s">
        <v>217</v>
      </c>
      <c r="R18" s="580" t="s">
        <v>218</v>
      </c>
      <c r="S18" s="580"/>
      <c r="T18" s="580"/>
      <c r="U18" s="580"/>
      <c r="V18" s="580"/>
      <c r="W18" s="56" t="s">
        <v>219</v>
      </c>
      <c r="X18" s="56" t="s">
        <v>220</v>
      </c>
      <c r="Y18" s="364"/>
      <c r="Z18" s="364"/>
    </row>
    <row r="19" spans="1:26" x14ac:dyDescent="0.25">
      <c r="A19" s="1"/>
      <c r="D19" s="735"/>
      <c r="E19" s="733"/>
      <c r="F19" s="733"/>
      <c r="G19" s="733"/>
      <c r="H19" s="733"/>
      <c r="I19" s="733"/>
      <c r="J19" s="95"/>
      <c r="K19" s="57">
        <f t="shared" ref="K19:K28" si="0">IF(J$16&gt;0,IF(J19&gt;0,J19/J$16,0%),0%)</f>
        <v>0</v>
      </c>
      <c r="L19" s="364"/>
      <c r="M19" s="364"/>
      <c r="N19" s="154"/>
      <c r="Q19" s="735"/>
      <c r="R19" s="737"/>
      <c r="S19" s="737"/>
      <c r="T19" s="737"/>
      <c r="U19" s="737"/>
      <c r="V19" s="737"/>
      <c r="W19" s="307"/>
      <c r="X19" s="57">
        <f t="shared" ref="X19:X28" si="1">IF(W$16&gt;0,IF(W19&gt;0,W19/W$16,0%),0%)</f>
        <v>0</v>
      </c>
      <c r="Y19" s="364"/>
      <c r="Z19" s="364"/>
    </row>
    <row r="20" spans="1:26" x14ac:dyDescent="0.25">
      <c r="A20" s="1"/>
      <c r="D20" s="735"/>
      <c r="E20" s="733"/>
      <c r="F20" s="733"/>
      <c r="G20" s="733"/>
      <c r="H20" s="733"/>
      <c r="I20" s="733"/>
      <c r="J20" s="95"/>
      <c r="K20" s="57">
        <f t="shared" si="0"/>
        <v>0</v>
      </c>
      <c r="L20" s="364"/>
      <c r="M20" s="364"/>
      <c r="N20" s="154"/>
      <c r="Q20" s="735"/>
      <c r="R20" s="737"/>
      <c r="S20" s="737"/>
      <c r="T20" s="737"/>
      <c r="U20" s="737"/>
      <c r="V20" s="737"/>
      <c r="W20" s="307"/>
      <c r="X20" s="57">
        <f t="shared" si="1"/>
        <v>0</v>
      </c>
      <c r="Y20" s="364"/>
      <c r="Z20" s="364"/>
    </row>
    <row r="21" spans="1:26" x14ac:dyDescent="0.25">
      <c r="A21" s="1"/>
      <c r="D21" s="735"/>
      <c r="E21" s="733"/>
      <c r="F21" s="733"/>
      <c r="G21" s="733"/>
      <c r="H21" s="733"/>
      <c r="I21" s="733"/>
      <c r="J21" s="95"/>
      <c r="K21" s="57">
        <f t="shared" si="0"/>
        <v>0</v>
      </c>
      <c r="L21" s="364"/>
      <c r="M21" s="364"/>
      <c r="N21" s="154"/>
      <c r="Q21" s="735"/>
      <c r="R21" s="737"/>
      <c r="S21" s="737"/>
      <c r="T21" s="737"/>
      <c r="U21" s="737"/>
      <c r="V21" s="737"/>
      <c r="W21" s="307"/>
      <c r="X21" s="57">
        <f t="shared" si="1"/>
        <v>0</v>
      </c>
      <c r="Y21" s="364"/>
      <c r="Z21" s="364"/>
    </row>
    <row r="22" spans="1:26" x14ac:dyDescent="0.25">
      <c r="A22" s="1"/>
      <c r="D22" s="735"/>
      <c r="E22" s="733"/>
      <c r="F22" s="733"/>
      <c r="G22" s="733"/>
      <c r="H22" s="733"/>
      <c r="I22" s="733"/>
      <c r="J22" s="95"/>
      <c r="K22" s="57">
        <f t="shared" si="0"/>
        <v>0</v>
      </c>
      <c r="L22" s="364"/>
      <c r="M22" s="364"/>
      <c r="N22" s="154"/>
      <c r="Q22" s="735"/>
      <c r="R22" s="737"/>
      <c r="S22" s="737"/>
      <c r="T22" s="737"/>
      <c r="U22" s="737"/>
      <c r="V22" s="737"/>
      <c r="W22" s="307"/>
      <c r="X22" s="57">
        <f t="shared" si="1"/>
        <v>0</v>
      </c>
      <c r="Y22" s="364"/>
      <c r="Z22" s="364"/>
    </row>
    <row r="23" spans="1:26" x14ac:dyDescent="0.25">
      <c r="A23" s="1"/>
      <c r="D23" s="735"/>
      <c r="E23" s="733"/>
      <c r="F23" s="733"/>
      <c r="G23" s="733"/>
      <c r="H23" s="733"/>
      <c r="I23" s="733"/>
      <c r="J23" s="95"/>
      <c r="K23" s="57">
        <f t="shared" si="0"/>
        <v>0</v>
      </c>
      <c r="L23" s="364"/>
      <c r="M23" s="364"/>
      <c r="N23" s="154"/>
      <c r="Q23" s="735"/>
      <c r="R23" s="737"/>
      <c r="S23" s="737"/>
      <c r="T23" s="737"/>
      <c r="U23" s="737"/>
      <c r="V23" s="737"/>
      <c r="W23" s="307"/>
      <c r="X23" s="57">
        <f t="shared" si="1"/>
        <v>0</v>
      </c>
      <c r="Y23" s="364"/>
      <c r="Z23" s="364"/>
    </row>
    <row r="24" spans="1:26" x14ac:dyDescent="0.25">
      <c r="A24" s="1"/>
      <c r="D24" s="735"/>
      <c r="E24" s="733"/>
      <c r="F24" s="733"/>
      <c r="G24" s="733"/>
      <c r="H24" s="733"/>
      <c r="I24" s="733"/>
      <c r="J24" s="95"/>
      <c r="K24" s="57">
        <f t="shared" si="0"/>
        <v>0</v>
      </c>
      <c r="L24" s="364"/>
      <c r="M24" s="364"/>
      <c r="N24" s="154"/>
      <c r="Q24" s="735"/>
      <c r="R24" s="737"/>
      <c r="S24" s="737"/>
      <c r="T24" s="737"/>
      <c r="U24" s="737"/>
      <c r="V24" s="737"/>
      <c r="W24" s="307"/>
      <c r="X24" s="57">
        <f t="shared" si="1"/>
        <v>0</v>
      </c>
      <c r="Y24" s="364"/>
      <c r="Z24" s="364"/>
    </row>
    <row r="25" spans="1:26" x14ac:dyDescent="0.25">
      <c r="A25" s="1"/>
      <c r="D25" s="735"/>
      <c r="E25" s="733"/>
      <c r="F25" s="733"/>
      <c r="G25" s="733"/>
      <c r="H25" s="733"/>
      <c r="I25" s="733"/>
      <c r="J25" s="95"/>
      <c r="K25" s="57">
        <f t="shared" si="0"/>
        <v>0</v>
      </c>
      <c r="L25" s="364"/>
      <c r="M25" s="364"/>
      <c r="N25" s="154"/>
      <c r="Q25" s="735"/>
      <c r="R25" s="737"/>
      <c r="S25" s="737"/>
      <c r="T25" s="737"/>
      <c r="U25" s="737"/>
      <c r="V25" s="737"/>
      <c r="W25" s="307"/>
      <c r="X25" s="57">
        <f t="shared" si="1"/>
        <v>0</v>
      </c>
      <c r="Y25" s="364"/>
      <c r="Z25" s="364"/>
    </row>
    <row r="26" spans="1:26" x14ac:dyDescent="0.25">
      <c r="A26" s="1"/>
      <c r="D26" s="735"/>
      <c r="E26" s="733"/>
      <c r="F26" s="733"/>
      <c r="G26" s="733"/>
      <c r="H26" s="733"/>
      <c r="I26" s="733"/>
      <c r="J26" s="95"/>
      <c r="K26" s="57">
        <f t="shared" si="0"/>
        <v>0</v>
      </c>
      <c r="L26" s="364"/>
      <c r="M26" s="364"/>
      <c r="N26" s="154"/>
      <c r="Q26" s="735"/>
      <c r="R26" s="737"/>
      <c r="S26" s="737"/>
      <c r="T26" s="737"/>
      <c r="U26" s="737"/>
      <c r="V26" s="737"/>
      <c r="W26" s="307"/>
      <c r="X26" s="57">
        <f t="shared" si="1"/>
        <v>0</v>
      </c>
      <c r="Y26" s="364"/>
      <c r="Z26" s="364"/>
    </row>
    <row r="27" spans="1:26" x14ac:dyDescent="0.25">
      <c r="A27" s="1"/>
      <c r="D27" s="735"/>
      <c r="E27" s="733"/>
      <c r="F27" s="733"/>
      <c r="G27" s="733"/>
      <c r="H27" s="733"/>
      <c r="I27" s="733"/>
      <c r="J27" s="95"/>
      <c r="K27" s="57">
        <f t="shared" si="0"/>
        <v>0</v>
      </c>
      <c r="L27" s="364"/>
      <c r="M27" s="364"/>
      <c r="N27" s="154"/>
      <c r="Q27" s="735"/>
      <c r="R27" s="737"/>
      <c r="S27" s="737"/>
      <c r="T27" s="737"/>
      <c r="U27" s="737"/>
      <c r="V27" s="737"/>
      <c r="W27" s="307"/>
      <c r="X27" s="57">
        <f t="shared" si="1"/>
        <v>0</v>
      </c>
      <c r="Y27" s="364"/>
      <c r="Z27" s="364"/>
    </row>
    <row r="28" spans="1:26" x14ac:dyDescent="0.25">
      <c r="A28" s="1"/>
      <c r="D28" s="735"/>
      <c r="E28" s="733"/>
      <c r="F28" s="733"/>
      <c r="G28" s="733"/>
      <c r="H28" s="733"/>
      <c r="I28" s="733"/>
      <c r="J28" s="95"/>
      <c r="K28" s="57">
        <f t="shared" si="0"/>
        <v>0</v>
      </c>
      <c r="L28" s="364"/>
      <c r="M28" s="364"/>
      <c r="N28" s="154"/>
      <c r="Q28" s="735"/>
      <c r="R28" s="737"/>
      <c r="S28" s="737"/>
      <c r="T28" s="737"/>
      <c r="U28" s="737"/>
      <c r="V28" s="737"/>
      <c r="W28" s="307"/>
      <c r="X28" s="57">
        <f t="shared" si="1"/>
        <v>0</v>
      </c>
      <c r="Y28" s="364"/>
      <c r="Z28" s="364"/>
    </row>
    <row r="29" spans="1:26" x14ac:dyDescent="0.25">
      <c r="A29" s="1"/>
      <c r="D29" s="736"/>
      <c r="E29" s="576" t="s">
        <v>221</v>
      </c>
      <c r="F29" s="576"/>
      <c r="G29" s="576"/>
      <c r="H29" s="576"/>
      <c r="I29" s="576"/>
      <c r="J29" s="56">
        <f>SUM(J19:J28)</f>
        <v>0</v>
      </c>
      <c r="K29" s="58">
        <f>SUM(K19:K28)</f>
        <v>0</v>
      </c>
      <c r="N29" s="154"/>
      <c r="Q29" s="736"/>
      <c r="R29" s="576" t="s">
        <v>221</v>
      </c>
      <c r="S29" s="576"/>
      <c r="T29" s="576"/>
      <c r="U29" s="576"/>
      <c r="V29" s="576"/>
      <c r="W29" s="56">
        <f>SUM(W19:W28)</f>
        <v>0</v>
      </c>
      <c r="X29" s="58">
        <f>SUM(X19:X28)</f>
        <v>0</v>
      </c>
    </row>
    <row r="30" spans="1:26" x14ac:dyDescent="0.25">
      <c r="A30" s="1"/>
      <c r="D30" s="1"/>
      <c r="E30" s="1"/>
      <c r="F30" s="1"/>
      <c r="G30" s="1"/>
      <c r="N30" s="154"/>
      <c r="Q30" s="1"/>
      <c r="R30" s="1"/>
      <c r="S30" s="1"/>
      <c r="T30" s="1"/>
    </row>
    <row r="31" spans="1:26" ht="16.5" thickBot="1" x14ac:dyDescent="0.3">
      <c r="A31" s="1"/>
      <c r="C31" s="273" t="s">
        <v>248</v>
      </c>
      <c r="D31" s="514" t="s">
        <v>222</v>
      </c>
      <c r="E31" s="514"/>
      <c r="F31" s="514"/>
      <c r="G31" s="514"/>
      <c r="H31" s="514"/>
      <c r="I31" s="514"/>
      <c r="J31" s="514"/>
      <c r="K31" s="514"/>
      <c r="L31" s="514"/>
      <c r="M31" s="514"/>
      <c r="N31" s="154"/>
      <c r="P31" s="273" t="s">
        <v>248</v>
      </c>
      <c r="Q31" s="514" t="s">
        <v>222</v>
      </c>
      <c r="R31" s="514"/>
      <c r="S31" s="514"/>
      <c r="T31" s="514"/>
      <c r="U31" s="514"/>
      <c r="V31" s="514"/>
      <c r="W31" s="514"/>
      <c r="X31" s="514"/>
      <c r="Y31" s="514"/>
      <c r="Z31" s="514"/>
    </row>
    <row r="32" spans="1:26" x14ac:dyDescent="0.25">
      <c r="A32" s="1"/>
      <c r="F32" s="10"/>
      <c r="G32" s="10"/>
      <c r="H32" s="10"/>
      <c r="I32" s="10"/>
      <c r="J32" s="10"/>
      <c r="K32" s="10"/>
      <c r="L32" s="10"/>
      <c r="M32" s="10"/>
      <c r="N32" s="154"/>
      <c r="S32" s="10"/>
      <c r="T32" s="10"/>
      <c r="U32" s="10"/>
      <c r="V32" s="10"/>
      <c r="W32" s="10"/>
      <c r="X32" s="10"/>
      <c r="Y32" s="10"/>
      <c r="Z32" s="10"/>
    </row>
    <row r="33" spans="1:26" ht="16.5" customHeight="1" x14ac:dyDescent="0.25">
      <c r="A33" s="1"/>
      <c r="C33" s="71">
        <v>1</v>
      </c>
      <c r="D33" s="17" t="str">
        <f>IF(E33="X",C33,"")</f>
        <v/>
      </c>
      <c r="E33" s="17" t="str">
        <f>IF(K$29&gt;=F33,IF(K$29&lt;F34,"X",""),"")</f>
        <v/>
      </c>
      <c r="F33" s="220">
        <v>0.05</v>
      </c>
      <c r="G33" s="218">
        <v>9.9900000000000003E-2</v>
      </c>
      <c r="H33" s="216"/>
      <c r="I33" s="216"/>
      <c r="J33" s="216"/>
      <c r="K33" s="216"/>
      <c r="L33" s="216"/>
      <c r="M33" s="217"/>
      <c r="N33" s="154"/>
      <c r="P33" s="71">
        <v>1</v>
      </c>
      <c r="Q33" s="17" t="str">
        <f>IF(R33="X",P33,"")</f>
        <v/>
      </c>
      <c r="R33" s="17" t="str">
        <f>IF(X$29&gt;=S33,IF(X$29&lt;S34,"X",""),"")</f>
        <v/>
      </c>
      <c r="S33" s="220">
        <v>0.05</v>
      </c>
      <c r="T33" s="218">
        <v>9.9900000000000003E-2</v>
      </c>
      <c r="U33" s="216"/>
      <c r="V33" s="216"/>
      <c r="W33" s="216"/>
      <c r="X33" s="216"/>
      <c r="Y33" s="216"/>
      <c r="Z33" s="217"/>
    </row>
    <row r="34" spans="1:26" ht="16.5" customHeight="1" x14ac:dyDescent="0.25">
      <c r="A34" s="1"/>
      <c r="C34" s="71">
        <v>2</v>
      </c>
      <c r="D34" s="17" t="str">
        <f>IF(E34="X",C34,"")</f>
        <v/>
      </c>
      <c r="E34" s="17" t="str">
        <f>IF(K$29&gt;=F34,IF(K$29&lt;F35,"X",""),"")</f>
        <v/>
      </c>
      <c r="F34" s="220">
        <v>0.1</v>
      </c>
      <c r="G34" s="218">
        <v>0.19989999999999999</v>
      </c>
      <c r="H34" s="216"/>
      <c r="I34" s="216"/>
      <c r="J34" s="216"/>
      <c r="K34" s="216"/>
      <c r="L34" s="216"/>
      <c r="M34" s="217"/>
      <c r="N34" s="154"/>
      <c r="P34" s="71">
        <v>2</v>
      </c>
      <c r="Q34" s="17" t="str">
        <f>IF(R34="X",P34,"")</f>
        <v/>
      </c>
      <c r="R34" s="17" t="str">
        <f>IF(X$29&gt;=S34,IF(X$29&lt;S35,"X",""),"")</f>
        <v/>
      </c>
      <c r="S34" s="220">
        <v>0.1</v>
      </c>
      <c r="T34" s="218">
        <v>0.19989999999999999</v>
      </c>
      <c r="U34" s="216"/>
      <c r="V34" s="216"/>
      <c r="W34" s="216"/>
      <c r="X34" s="216"/>
      <c r="Y34" s="216"/>
      <c r="Z34" s="217"/>
    </row>
    <row r="35" spans="1:26" ht="16.5" customHeight="1" x14ac:dyDescent="0.25">
      <c r="A35" s="1"/>
      <c r="C35" s="71">
        <v>4</v>
      </c>
      <c r="D35" s="17" t="str">
        <f>IF(E35="X",C35,"")</f>
        <v/>
      </c>
      <c r="E35" s="17" t="str">
        <f>IF(K$29&gt;=F35,IF(K$29&lt;F36,"X",""),"")</f>
        <v/>
      </c>
      <c r="F35" s="220">
        <v>0.2</v>
      </c>
      <c r="G35" s="218">
        <v>0.2999</v>
      </c>
      <c r="H35" s="216"/>
      <c r="I35" s="216"/>
      <c r="J35" s="216"/>
      <c r="K35" s="216"/>
      <c r="L35" s="216"/>
      <c r="M35" s="217"/>
      <c r="N35" s="154"/>
      <c r="P35" s="71">
        <v>4</v>
      </c>
      <c r="Q35" s="17" t="str">
        <f>IF(R35="X",P35,"")</f>
        <v/>
      </c>
      <c r="R35" s="17" t="str">
        <f>IF(X$29&gt;=S35,IF(X$29&lt;S36,"X",""),"")</f>
        <v/>
      </c>
      <c r="S35" s="220">
        <v>0.2</v>
      </c>
      <c r="T35" s="218">
        <v>0.2999</v>
      </c>
      <c r="U35" s="216"/>
      <c r="V35" s="216"/>
      <c r="W35" s="216"/>
      <c r="X35" s="216"/>
      <c r="Y35" s="216"/>
      <c r="Z35" s="217"/>
    </row>
    <row r="36" spans="1:26" ht="16.5" customHeight="1" x14ac:dyDescent="0.25">
      <c r="A36" s="1"/>
      <c r="C36" s="71">
        <v>6</v>
      </c>
      <c r="D36" s="17" t="str">
        <f>IF(E36="X",C36,"")</f>
        <v/>
      </c>
      <c r="E36" s="17" t="str">
        <f>IF(K$29&gt;=F36,IF(K$29&lt;F37,"X",""),"")</f>
        <v/>
      </c>
      <c r="F36" s="220">
        <v>0.3</v>
      </c>
      <c r="G36" s="218">
        <v>0.39989999999999998</v>
      </c>
      <c r="H36" s="216"/>
      <c r="I36" s="216"/>
      <c r="J36" s="216"/>
      <c r="K36" s="216"/>
      <c r="L36" s="216"/>
      <c r="M36" s="217"/>
      <c r="N36" s="154"/>
      <c r="P36" s="71">
        <v>6</v>
      </c>
      <c r="Q36" s="17" t="str">
        <f>IF(R36="X",P36,"")</f>
        <v/>
      </c>
      <c r="R36" s="17" t="str">
        <f>IF(X$29&gt;=S36,IF(X$29&lt;S37,"X",""),"")</f>
        <v/>
      </c>
      <c r="S36" s="220">
        <v>0.3</v>
      </c>
      <c r="T36" s="218">
        <v>0.39989999999999998</v>
      </c>
      <c r="U36" s="216"/>
      <c r="V36" s="216"/>
      <c r="W36" s="216"/>
      <c r="X36" s="216"/>
      <c r="Y36" s="216"/>
      <c r="Z36" s="217"/>
    </row>
    <row r="37" spans="1:26" ht="16.5" customHeight="1" x14ac:dyDescent="0.25">
      <c r="A37" s="1"/>
      <c r="C37" s="71">
        <v>8</v>
      </c>
      <c r="D37" s="17" t="str">
        <f>IF(E37="X",C37,"")</f>
        <v/>
      </c>
      <c r="E37" s="17" t="str">
        <f>IF(K$29&gt;=F37,IF(K$29&lt;=G37,"X",""),"")</f>
        <v/>
      </c>
      <c r="F37" s="220">
        <v>0.4</v>
      </c>
      <c r="G37" s="219">
        <v>1</v>
      </c>
      <c r="H37" s="216"/>
      <c r="I37" s="216"/>
      <c r="J37" s="216"/>
      <c r="K37" s="216"/>
      <c r="L37" s="216"/>
      <c r="M37" s="217"/>
      <c r="N37" s="154"/>
      <c r="P37" s="71">
        <v>8</v>
      </c>
      <c r="Q37" s="17" t="str">
        <f>IF(R37="X",P37,"")</f>
        <v/>
      </c>
      <c r="R37" s="17" t="str">
        <f>IF(X$29&gt;=S37,IF(X$29&lt;=T37,"X",""),"")</f>
        <v/>
      </c>
      <c r="S37" s="220">
        <v>0.4</v>
      </c>
      <c r="T37" s="219">
        <v>1</v>
      </c>
      <c r="U37" s="216"/>
      <c r="V37" s="216"/>
      <c r="W37" s="216"/>
      <c r="X37" s="216"/>
      <c r="Y37" s="216"/>
      <c r="Z37" s="217"/>
    </row>
    <row r="38" spans="1:26" ht="15" customHeight="1" x14ac:dyDescent="0.25">
      <c r="A38" s="1"/>
      <c r="F38" s="11"/>
      <c r="N38" s="154"/>
      <c r="S38" s="11"/>
    </row>
    <row r="39" spans="1:26" s="11" customFormat="1" ht="15" customHeight="1" x14ac:dyDescent="0.25">
      <c r="B39" s="71"/>
      <c r="C39" s="71"/>
      <c r="N39" s="155"/>
      <c r="O39" s="71"/>
      <c r="P39" s="71"/>
    </row>
    <row r="40" spans="1:26" ht="48.75" customHeight="1" x14ac:dyDescent="0.25">
      <c r="A40" s="1"/>
      <c r="D40" s="515"/>
      <c r="E40" s="515"/>
      <c r="F40" s="515"/>
      <c r="G40" s="515"/>
      <c r="H40" s="515"/>
      <c r="I40" s="515"/>
      <c r="J40" s="515"/>
      <c r="K40" s="515"/>
      <c r="L40" s="515"/>
      <c r="M40" s="515"/>
      <c r="N40" s="154"/>
      <c r="Q40" s="515"/>
      <c r="R40" s="515"/>
      <c r="S40" s="515"/>
      <c r="T40" s="515"/>
      <c r="U40" s="515"/>
      <c r="V40" s="515"/>
      <c r="W40" s="515"/>
      <c r="X40" s="515"/>
      <c r="Y40" s="515"/>
      <c r="Z40" s="515"/>
    </row>
    <row r="41" spans="1:26" s="11" customFormat="1" ht="62.25" customHeight="1" thickBot="1" x14ac:dyDescent="0.3">
      <c r="B41" s="71"/>
      <c r="C41" s="71"/>
      <c r="D41" s="516"/>
      <c r="E41" s="516"/>
      <c r="F41" s="516"/>
      <c r="G41" s="516"/>
      <c r="H41" s="516"/>
      <c r="I41" s="516"/>
      <c r="J41" s="516"/>
      <c r="K41" s="516"/>
      <c r="L41" s="516"/>
      <c r="M41" s="516"/>
      <c r="N41" s="155"/>
      <c r="O41" s="71"/>
      <c r="P41" s="71"/>
      <c r="Q41" s="516"/>
      <c r="R41" s="516"/>
      <c r="S41" s="516"/>
      <c r="T41" s="516"/>
      <c r="U41" s="516"/>
      <c r="V41" s="516"/>
      <c r="W41" s="516"/>
      <c r="X41" s="516"/>
      <c r="Y41" s="516"/>
      <c r="Z41" s="516"/>
    </row>
    <row r="42" spans="1:26" s="11" customFormat="1" ht="15" customHeight="1" x14ac:dyDescent="0.25">
      <c r="B42" s="71"/>
      <c r="C42" s="71"/>
      <c r="N42" s="152"/>
      <c r="O42" s="71"/>
      <c r="P42" s="71"/>
    </row>
    <row r="43" spans="1:26" s="11" customFormat="1" ht="15" customHeight="1" x14ac:dyDescent="0.25">
      <c r="B43" s="71"/>
      <c r="C43" s="71"/>
      <c r="N43" s="152"/>
      <c r="O43" s="71"/>
      <c r="P43" s="71"/>
    </row>
    <row r="44" spans="1:26" s="11" customFormat="1" ht="15" customHeight="1" x14ac:dyDescent="0.25">
      <c r="B44" s="71"/>
      <c r="C44" s="71"/>
      <c r="N44" s="152"/>
      <c r="O44" s="71"/>
      <c r="P44" s="71"/>
    </row>
    <row r="46" spans="1:26" ht="15" customHeight="1" x14ac:dyDescent="0.25">
      <c r="A46" s="1"/>
      <c r="D46" s="13"/>
      <c r="E46" s="13"/>
      <c r="F46" s="14"/>
      <c r="N46" s="148"/>
      <c r="Q46" s="13"/>
      <c r="R46" s="13"/>
      <c r="S46" s="14"/>
    </row>
  </sheetData>
  <sheetProtection algorithmName="SHA-512" hashValue="fIRDPbSJFP/0P9zjZhMeJcvhFxCmRx7Yh4B9eS1bpoZBEeBQ3V0wrS6P9U8/T5zVXrkKCgWhLSP3PQxMqjCLiQ==" saltValue="xZkdw2SznxjBTWol5yf9Ig==" spinCount="100000" sheet="1" objects="1" scenarios="1" selectLockedCells="1"/>
  <mergeCells count="42">
    <mergeCell ref="Q40:Z40"/>
    <mergeCell ref="Q41:Z41"/>
    <mergeCell ref="Q31:Z31"/>
    <mergeCell ref="Q18:Q29"/>
    <mergeCell ref="R18:V18"/>
    <mergeCell ref="R19:V19"/>
    <mergeCell ref="R20:V20"/>
    <mergeCell ref="R21:V21"/>
    <mergeCell ref="R22:V22"/>
    <mergeCell ref="R23:V23"/>
    <mergeCell ref="R24:V24"/>
    <mergeCell ref="R25:V25"/>
    <mergeCell ref="R26:V26"/>
    <mergeCell ref="R27:V27"/>
    <mergeCell ref="R28:V28"/>
    <mergeCell ref="R29:V29"/>
    <mergeCell ref="Q2:Z2"/>
    <mergeCell ref="Q3:Z3"/>
    <mergeCell ref="U6:Y6"/>
    <mergeCell ref="U8:V8"/>
    <mergeCell ref="Q14:Z14"/>
    <mergeCell ref="D40:M40"/>
    <mergeCell ref="D41:M41"/>
    <mergeCell ref="E22:I22"/>
    <mergeCell ref="E23:I23"/>
    <mergeCell ref="E24:I24"/>
    <mergeCell ref="E25:I25"/>
    <mergeCell ref="E26:I26"/>
    <mergeCell ref="E27:I27"/>
    <mergeCell ref="E28:I28"/>
    <mergeCell ref="D31:M31"/>
    <mergeCell ref="D18:D29"/>
    <mergeCell ref="E18:I18"/>
    <mergeCell ref="E19:I19"/>
    <mergeCell ref="E20:I20"/>
    <mergeCell ref="E21:I21"/>
    <mergeCell ref="E29:I29"/>
    <mergeCell ref="D2:M2"/>
    <mergeCell ref="D3:M3"/>
    <mergeCell ref="H6:L6"/>
    <mergeCell ref="H8:I8"/>
    <mergeCell ref="D14:M14"/>
  </mergeCells>
  <pageMargins left="0.7" right="0.7" top="0.75" bottom="0.75" header="0.3" footer="0.3"/>
  <pageSetup scale="71" orientation="portrait" r:id="rId1"/>
  <headerFooter>
    <oddFooter>&amp;LVersion: 1/1/2014&amp;CTab: &amp;A&amp;RPrint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41"/>
  <sheetViews>
    <sheetView showGridLines="0" view="pageBreakPreview" zoomScaleNormal="100" zoomScaleSheetLayoutView="100" workbookViewId="0">
      <selection activeCell="H17" sqref="H17"/>
    </sheetView>
  </sheetViews>
  <sheetFormatPr defaultRowHeight="15.75" x14ac:dyDescent="0.25"/>
  <cols>
    <col min="1" max="1" width="4.5703125" style="3" customWidth="1"/>
    <col min="2" max="2" width="9.140625" style="368" hidden="1" customWidth="1"/>
    <col min="3" max="4" width="4.85546875" style="3" customWidth="1"/>
    <col min="5" max="7" width="12.28515625" style="3" customWidth="1"/>
    <col min="8" max="8" width="11.42578125" style="3" customWidth="1"/>
    <col min="9" max="9" width="11" style="3" customWidth="1"/>
    <col min="10" max="10" width="14.140625" style="3" customWidth="1"/>
    <col min="11" max="11" width="5" style="3" customWidth="1"/>
    <col min="12" max="12" width="4.7109375" style="3" customWidth="1"/>
    <col min="13" max="13" width="4.28515625" style="3" customWidth="1"/>
    <col min="14" max="14" width="1.7109375" style="18" customWidth="1"/>
    <col min="15" max="15" width="9.140625" style="368" hidden="1" customWidth="1"/>
    <col min="16" max="17" width="4.85546875" style="3" customWidth="1"/>
    <col min="18" max="25" width="12.28515625" style="3" customWidth="1"/>
    <col min="26" max="27" width="0" style="1" hidden="1" customWidth="1"/>
    <col min="28" max="16384" width="9.140625" style="1"/>
  </cols>
  <sheetData>
    <row r="1" spans="1:25" x14ac:dyDescent="0.25">
      <c r="N1" s="156"/>
    </row>
    <row r="2" spans="1:25" x14ac:dyDescent="0.25">
      <c r="A2" s="1"/>
      <c r="C2" s="517" t="s">
        <v>223</v>
      </c>
      <c r="D2" s="517"/>
      <c r="E2" s="517"/>
      <c r="F2" s="517"/>
      <c r="G2" s="517"/>
      <c r="H2" s="517"/>
      <c r="I2" s="517"/>
      <c r="J2" s="517"/>
      <c r="K2" s="517"/>
      <c r="L2" s="517"/>
      <c r="M2" s="517"/>
      <c r="N2" s="154"/>
      <c r="P2" s="517" t="s">
        <v>223</v>
      </c>
      <c r="Q2" s="517"/>
      <c r="R2" s="517"/>
      <c r="S2" s="517"/>
      <c r="T2" s="517"/>
      <c r="U2" s="517"/>
      <c r="V2" s="517"/>
      <c r="W2" s="517"/>
      <c r="X2" s="517"/>
      <c r="Y2" s="517"/>
    </row>
    <row r="3" spans="1:25" ht="16.5" thickBot="1" x14ac:dyDescent="0.3">
      <c r="A3" s="1"/>
      <c r="C3" s="518" t="s">
        <v>249</v>
      </c>
      <c r="D3" s="518"/>
      <c r="E3" s="518"/>
      <c r="F3" s="518"/>
      <c r="G3" s="518"/>
      <c r="H3" s="518"/>
      <c r="I3" s="518"/>
      <c r="J3" s="518"/>
      <c r="K3" s="518"/>
      <c r="L3" s="518"/>
      <c r="M3" s="518"/>
      <c r="N3" s="154"/>
      <c r="P3" s="518" t="s">
        <v>250</v>
      </c>
      <c r="Q3" s="518"/>
      <c r="R3" s="518"/>
      <c r="S3" s="518"/>
      <c r="T3" s="518"/>
      <c r="U3" s="518"/>
      <c r="V3" s="518"/>
      <c r="W3" s="518"/>
      <c r="X3" s="518"/>
      <c r="Y3" s="518"/>
    </row>
    <row r="4" spans="1:25" x14ac:dyDescent="0.25">
      <c r="A4" s="1"/>
      <c r="C4" s="2"/>
      <c r="D4" s="2"/>
      <c r="E4" s="2"/>
      <c r="F4" s="2"/>
      <c r="G4" s="2"/>
      <c r="H4" s="2"/>
      <c r="I4" s="2"/>
      <c r="J4" s="2"/>
      <c r="K4" s="2"/>
      <c r="L4" s="2"/>
      <c r="M4" s="2"/>
      <c r="N4" s="154"/>
      <c r="P4" s="2"/>
      <c r="Q4" s="2"/>
      <c r="R4" s="2"/>
      <c r="S4" s="2"/>
      <c r="T4" s="2"/>
      <c r="U4" s="2"/>
      <c r="V4" s="2"/>
      <c r="W4" s="2"/>
      <c r="X4" s="2"/>
      <c r="Y4" s="2"/>
    </row>
    <row r="5" spans="1:25" x14ac:dyDescent="0.25">
      <c r="A5" s="1"/>
      <c r="C5" s="2"/>
      <c r="D5" s="2"/>
      <c r="F5" s="4" t="s">
        <v>0</v>
      </c>
      <c r="G5" s="61" t="str">
        <f>IF(Summary!E5="","",Summary!E5)</f>
        <v/>
      </c>
      <c r="H5" s="364"/>
      <c r="I5" s="364"/>
      <c r="J5" s="364"/>
      <c r="K5" s="364"/>
      <c r="L5" s="364"/>
      <c r="M5" s="2"/>
      <c r="N5" s="154"/>
      <c r="P5" s="2"/>
      <c r="Q5" s="2"/>
      <c r="S5" s="4" t="s">
        <v>0</v>
      </c>
      <c r="T5" s="61" t="str">
        <f>IF(Summary!$S5="","",Summary!$S5)</f>
        <v/>
      </c>
      <c r="U5" s="364"/>
      <c r="V5" s="364"/>
      <c r="W5" s="364"/>
      <c r="X5" s="364"/>
      <c r="Y5" s="2"/>
    </row>
    <row r="6" spans="1:25" x14ac:dyDescent="0.25">
      <c r="A6" s="1"/>
      <c r="F6" s="4" t="s">
        <v>1</v>
      </c>
      <c r="G6" s="561" t="str">
        <f>IF(Summary!E6="","",Summary!E6)</f>
        <v/>
      </c>
      <c r="H6" s="562"/>
      <c r="I6" s="562"/>
      <c r="J6" s="562"/>
      <c r="K6" s="562"/>
      <c r="L6" s="563"/>
      <c r="N6" s="154"/>
      <c r="S6" s="4" t="s">
        <v>1</v>
      </c>
      <c r="T6" s="561" t="str">
        <f>IF(Summary!$S6="","",Summary!$S6)</f>
        <v/>
      </c>
      <c r="U6" s="562"/>
      <c r="V6" s="562"/>
      <c r="W6" s="562"/>
      <c r="X6" s="563"/>
    </row>
    <row r="7" spans="1:25" x14ac:dyDescent="0.25">
      <c r="A7" s="1"/>
      <c r="F7" s="4"/>
      <c r="G7" s="362"/>
      <c r="H7" s="362"/>
      <c r="I7" s="364"/>
      <c r="J7" s="364"/>
      <c r="K7" s="364"/>
      <c r="L7" s="364"/>
      <c r="N7" s="154"/>
      <c r="S7" s="4"/>
      <c r="T7" s="362"/>
      <c r="U7" s="362"/>
      <c r="V7" s="364"/>
      <c r="W7" s="364"/>
      <c r="X7" s="364"/>
    </row>
    <row r="8" spans="1:25" x14ac:dyDescent="0.25">
      <c r="A8" s="1"/>
      <c r="F8" s="4" t="s">
        <v>244</v>
      </c>
      <c r="G8" s="564" t="str">
        <f>IF(Summary!E8="","",Summary!E8)</f>
        <v/>
      </c>
      <c r="H8" s="564"/>
      <c r="I8" s="364"/>
      <c r="J8" s="364"/>
      <c r="K8" s="364"/>
      <c r="L8" s="364"/>
      <c r="N8" s="154"/>
      <c r="S8" s="4" t="s">
        <v>244</v>
      </c>
      <c r="T8" s="569" t="str">
        <f>IF(Summary!$S8="","",Summary!$S8)</f>
        <v/>
      </c>
      <c r="U8" s="570"/>
      <c r="V8" s="364"/>
      <c r="W8" s="364"/>
      <c r="X8" s="364"/>
    </row>
    <row r="9" spans="1:25" x14ac:dyDescent="0.25">
      <c r="A9" s="1"/>
      <c r="F9" s="4"/>
      <c r="G9" s="309"/>
      <c r="H9" s="309"/>
      <c r="I9" s="364"/>
      <c r="J9" s="364"/>
      <c r="K9" s="364"/>
      <c r="L9" s="364"/>
      <c r="N9" s="154"/>
      <c r="S9" s="4"/>
      <c r="T9" s="309"/>
      <c r="U9" s="309"/>
      <c r="V9" s="364"/>
      <c r="W9" s="364"/>
      <c r="X9" s="364"/>
    </row>
    <row r="10" spans="1:25" x14ac:dyDescent="0.25">
      <c r="A10" s="1"/>
      <c r="F10" s="4" t="s">
        <v>241</v>
      </c>
      <c r="G10" s="63">
        <f>SUM(D23:D25)</f>
        <v>0</v>
      </c>
      <c r="H10" s="309"/>
      <c r="I10" s="364"/>
      <c r="J10" s="364"/>
      <c r="K10" s="364"/>
      <c r="L10" s="364"/>
      <c r="N10" s="154"/>
      <c r="S10" s="4" t="s">
        <v>242</v>
      </c>
      <c r="T10" s="63">
        <f>SUM(Q23:Q25)</f>
        <v>0</v>
      </c>
      <c r="U10" s="309"/>
      <c r="V10" s="364"/>
      <c r="W10" s="364"/>
      <c r="X10" s="364"/>
    </row>
    <row r="11" spans="1:25" ht="16.5" thickBot="1" x14ac:dyDescent="0.3">
      <c r="A11" s="1"/>
      <c r="C11" s="5"/>
      <c r="D11" s="5"/>
      <c r="E11" s="5"/>
      <c r="F11" s="5"/>
      <c r="G11" s="5"/>
      <c r="H11" s="5"/>
      <c r="I11" s="5"/>
      <c r="J11" s="5"/>
      <c r="K11" s="5"/>
      <c r="L11" s="5"/>
      <c r="M11" s="5"/>
      <c r="N11" s="154"/>
      <c r="P11" s="5"/>
      <c r="Q11" s="5"/>
      <c r="R11" s="5"/>
      <c r="S11" s="5"/>
      <c r="T11" s="5"/>
      <c r="U11" s="5"/>
      <c r="V11" s="5"/>
      <c r="W11" s="5"/>
      <c r="X11" s="5"/>
      <c r="Y11" s="5"/>
    </row>
    <row r="12" spans="1:25" x14ac:dyDescent="0.25">
      <c r="N12" s="156"/>
    </row>
    <row r="13" spans="1:25" x14ac:dyDescent="0.25">
      <c r="A13" s="1"/>
      <c r="C13" s="7"/>
      <c r="D13" s="7"/>
      <c r="E13" s="7"/>
      <c r="F13" s="7"/>
      <c r="G13" s="7"/>
      <c r="H13" s="7"/>
      <c r="I13" s="7"/>
      <c r="J13" s="7"/>
      <c r="K13" s="7"/>
      <c r="L13" s="7"/>
      <c r="M13" s="7"/>
      <c r="N13" s="154"/>
      <c r="P13" s="7"/>
      <c r="Q13" s="7"/>
      <c r="R13" s="7"/>
      <c r="S13" s="7"/>
      <c r="T13" s="7"/>
      <c r="U13" s="7"/>
      <c r="V13" s="7"/>
      <c r="W13" s="7"/>
      <c r="X13" s="7"/>
      <c r="Y13" s="7"/>
    </row>
    <row r="14" spans="1:25" x14ac:dyDescent="0.25">
      <c r="A14" s="1"/>
      <c r="C14" s="584" t="s">
        <v>224</v>
      </c>
      <c r="D14" s="584"/>
      <c r="E14" s="584"/>
      <c r="F14" s="584"/>
      <c r="G14" s="584"/>
      <c r="H14" s="584"/>
      <c r="I14" s="584"/>
      <c r="J14" s="584"/>
      <c r="K14" s="584"/>
      <c r="L14" s="584"/>
      <c r="M14" s="584"/>
      <c r="N14" s="154"/>
      <c r="P14" s="584" t="s">
        <v>224</v>
      </c>
      <c r="Q14" s="584"/>
      <c r="R14" s="584"/>
      <c r="S14" s="584"/>
      <c r="T14" s="584"/>
      <c r="U14" s="584"/>
      <c r="V14" s="584"/>
      <c r="W14" s="584"/>
      <c r="X14" s="584"/>
      <c r="Y14" s="584"/>
    </row>
    <row r="15" spans="1:25" x14ac:dyDescent="0.25">
      <c r="A15" s="1"/>
      <c r="C15" s="365"/>
      <c r="D15" s="365"/>
      <c r="E15" s="365"/>
      <c r="F15" s="365"/>
      <c r="G15" s="365"/>
      <c r="H15" s="365"/>
      <c r="I15" s="365"/>
      <c r="J15" s="365"/>
      <c r="K15" s="365"/>
      <c r="L15" s="365"/>
      <c r="M15" s="365"/>
      <c r="N15" s="154"/>
      <c r="P15" s="365"/>
      <c r="Q15" s="365"/>
      <c r="R15" s="365"/>
      <c r="S15" s="365"/>
      <c r="T15" s="365"/>
      <c r="U15" s="365"/>
      <c r="V15" s="365"/>
      <c r="W15" s="365"/>
      <c r="X15" s="365"/>
      <c r="Y15" s="365"/>
    </row>
    <row r="16" spans="1:25" ht="31.5" x14ac:dyDescent="0.25">
      <c r="A16" s="1"/>
      <c r="C16" s="365"/>
      <c r="D16" s="365"/>
      <c r="E16" s="365"/>
      <c r="G16" s="15" t="s">
        <v>230</v>
      </c>
      <c r="H16" s="15" t="s">
        <v>297</v>
      </c>
      <c r="I16" s="365"/>
      <c r="J16" s="365"/>
      <c r="K16" s="365"/>
      <c r="L16" s="365"/>
      <c r="M16" s="365"/>
      <c r="N16" s="154"/>
      <c r="P16" s="365"/>
      <c r="Q16" s="365"/>
      <c r="R16" s="365"/>
      <c r="T16" s="15" t="s">
        <v>230</v>
      </c>
      <c r="U16" s="15" t="s">
        <v>225</v>
      </c>
      <c r="V16" s="365"/>
      <c r="W16" s="365"/>
      <c r="X16" s="365"/>
      <c r="Y16" s="365"/>
    </row>
    <row r="17" spans="1:26" x14ac:dyDescent="0.25">
      <c r="A17" s="1"/>
      <c r="C17" s="365"/>
      <c r="D17" s="365"/>
      <c r="E17" s="365"/>
      <c r="G17" s="252">
        <f>IF(Summary!K8="",0,Summary!K8)</f>
        <v>0</v>
      </c>
      <c r="H17" s="97"/>
      <c r="I17" s="365"/>
      <c r="J17" s="365"/>
      <c r="K17" s="365"/>
      <c r="L17" s="365"/>
      <c r="M17" s="365"/>
      <c r="N17" s="154"/>
      <c r="P17" s="365"/>
      <c r="Q17" s="365"/>
      <c r="R17" s="365"/>
      <c r="T17" s="252">
        <f>IF(Summary!Y8="",0,Summary!Y8)</f>
        <v>0</v>
      </c>
      <c r="U17" s="308"/>
      <c r="V17" s="365"/>
      <c r="W17" s="365"/>
      <c r="X17" s="365"/>
      <c r="Y17" s="365"/>
    </row>
    <row r="18" spans="1:26" x14ac:dyDescent="0.25">
      <c r="A18" s="1"/>
      <c r="C18" s="364"/>
      <c r="D18" s="364"/>
      <c r="E18" s="364"/>
      <c r="G18" s="16"/>
      <c r="H18" s="57">
        <f>IF(G17&gt;0,(H17/G17),0%)</f>
        <v>0</v>
      </c>
      <c r="I18" s="364"/>
      <c r="J18" s="364"/>
      <c r="K18" s="364"/>
      <c r="L18" s="364"/>
      <c r="M18" s="364"/>
      <c r="N18" s="154"/>
      <c r="P18" s="364"/>
      <c r="Q18" s="364"/>
      <c r="R18" s="364"/>
      <c r="T18" s="16"/>
      <c r="U18" s="57">
        <f>IF(T17&gt;0,(U17/T17),0%)</f>
        <v>0</v>
      </c>
      <c r="V18" s="364"/>
      <c r="W18" s="364"/>
      <c r="X18" s="364"/>
      <c r="Y18" s="364"/>
    </row>
    <row r="19" spans="1:26" x14ac:dyDescent="0.25">
      <c r="A19" s="1"/>
      <c r="C19" s="1"/>
      <c r="D19" s="1"/>
      <c r="E19" s="1"/>
      <c r="F19" s="1"/>
      <c r="N19" s="154"/>
      <c r="P19" s="1"/>
      <c r="Q19" s="1"/>
      <c r="R19" s="1"/>
      <c r="S19" s="1"/>
    </row>
    <row r="20" spans="1:26" ht="16.5" thickBot="1" x14ac:dyDescent="0.3">
      <c r="A20" s="1"/>
      <c r="B20" s="363" t="s">
        <v>248</v>
      </c>
      <c r="C20" s="514" t="s">
        <v>226</v>
      </c>
      <c r="D20" s="514"/>
      <c r="E20" s="514"/>
      <c r="F20" s="514"/>
      <c r="G20" s="514"/>
      <c r="H20" s="604"/>
      <c r="I20" s="604"/>
      <c r="J20" s="604"/>
      <c r="K20" s="514"/>
      <c r="L20" s="514"/>
      <c r="M20" s="514"/>
      <c r="N20" s="154"/>
      <c r="O20" s="363" t="s">
        <v>248</v>
      </c>
      <c r="P20" s="514" t="s">
        <v>226</v>
      </c>
      <c r="Q20" s="514"/>
      <c r="R20" s="514"/>
      <c r="S20" s="514"/>
      <c r="T20" s="514"/>
      <c r="U20" s="514"/>
      <c r="V20" s="514"/>
      <c r="W20" s="514"/>
      <c r="X20" s="514"/>
      <c r="Y20" s="514"/>
    </row>
    <row r="21" spans="1:26" x14ac:dyDescent="0.25">
      <c r="A21" s="1"/>
      <c r="H21" s="738"/>
      <c r="I21" s="738"/>
      <c r="J21" s="738"/>
      <c r="K21" s="275"/>
      <c r="L21" s="275"/>
      <c r="M21" s="276"/>
      <c r="N21" s="154"/>
      <c r="U21" s="275"/>
      <c r="V21" s="275"/>
      <c r="W21" s="275"/>
      <c r="X21" s="275"/>
      <c r="Y21" s="275"/>
      <c r="Z21" s="276"/>
    </row>
    <row r="22" spans="1:26" ht="15.75" customHeight="1" x14ac:dyDescent="0.25">
      <c r="A22" s="1"/>
      <c r="D22" s="739" t="s">
        <v>606</v>
      </c>
      <c r="E22" s="587"/>
      <c r="F22" s="587"/>
      <c r="G22" s="740"/>
      <c r="H22" s="152"/>
      <c r="I22" s="426"/>
      <c r="J22" s="18"/>
      <c r="K22" s="18"/>
      <c r="L22" s="18"/>
      <c r="M22" s="277"/>
      <c r="N22" s="154"/>
      <c r="Q22" s="739" t="s">
        <v>606</v>
      </c>
      <c r="R22" s="587"/>
      <c r="S22" s="587"/>
      <c r="T22" s="740"/>
      <c r="U22" s="425"/>
      <c r="V22" s="426"/>
      <c r="W22" s="18"/>
      <c r="X22" s="18"/>
      <c r="Y22" s="18"/>
      <c r="Z22" s="277"/>
    </row>
    <row r="23" spans="1:26" x14ac:dyDescent="0.25">
      <c r="A23" s="1"/>
      <c r="B23" s="368">
        <v>1</v>
      </c>
      <c r="D23" s="17" t="str">
        <f>IF(E23="X",B23,"")</f>
        <v/>
      </c>
      <c r="E23" s="17" t="str">
        <f>IF((AND($H$18&gt;0,$H$18&gt;=F23,$H$18&lt;=G23,$G$17&gt;0)),"X","")</f>
        <v/>
      </c>
      <c r="F23" s="427">
        <v>0.05</v>
      </c>
      <c r="G23" s="428">
        <v>9.9900000000000003E-2</v>
      </c>
      <c r="H23" s="18"/>
      <c r="I23" s="426"/>
      <c r="J23" s="18"/>
      <c r="K23" s="18"/>
      <c r="L23" s="18"/>
      <c r="M23" s="277"/>
      <c r="N23" s="154"/>
      <c r="O23" s="368">
        <v>1</v>
      </c>
      <c r="Q23" s="17" t="str">
        <f>IF(R23="X",O23,"")</f>
        <v/>
      </c>
      <c r="R23" s="17" t="str">
        <f>IF((AND($U$18&gt;0,$U$18&gt;=S23,$U$18&lt;=T23,$T$17&gt;0)),"X","")</f>
        <v/>
      </c>
      <c r="S23" s="427">
        <v>0.05</v>
      </c>
      <c r="T23" s="428">
        <v>9.9900000000000003E-2</v>
      </c>
      <c r="U23" s="425"/>
      <c r="V23" s="426"/>
      <c r="W23" s="18"/>
      <c r="X23" s="18"/>
      <c r="Y23" s="18"/>
      <c r="Z23" s="277"/>
    </row>
    <row r="24" spans="1:26" ht="15.75" customHeight="1" x14ac:dyDescent="0.25">
      <c r="A24" s="1"/>
      <c r="B24" s="368">
        <v>3</v>
      </c>
      <c r="D24" s="17" t="str">
        <f>IF(E24="X",B24,"")</f>
        <v/>
      </c>
      <c r="E24" s="17" t="str">
        <f>IF((AND($H$18&gt;0,$H$18&gt;=F24,$H$18&lt;=G24,$G$17&gt;0)),"X","")</f>
        <v/>
      </c>
      <c r="F24" s="427">
        <v>0.1</v>
      </c>
      <c r="G24" s="428">
        <v>0.19989999999999999</v>
      </c>
      <c r="H24" s="18"/>
      <c r="I24" s="426"/>
      <c r="J24" s="18"/>
      <c r="K24" s="18"/>
      <c r="L24" s="18"/>
      <c r="M24" s="277"/>
      <c r="N24" s="154"/>
      <c r="O24" s="368">
        <v>3</v>
      </c>
      <c r="Q24" s="17" t="str">
        <f>IF(R24="X",O24,"")</f>
        <v/>
      </c>
      <c r="R24" s="17" t="str">
        <f>IF((AND($U$18&gt;0,$U$18&gt;=S24,$U$18&lt;=T24,$T$17&gt;0)),"X","")</f>
        <v/>
      </c>
      <c r="S24" s="427">
        <v>0.1</v>
      </c>
      <c r="T24" s="428">
        <v>0.19989999999999999</v>
      </c>
      <c r="U24" s="425"/>
      <c r="V24" s="426"/>
      <c r="W24" s="18"/>
      <c r="X24" s="18"/>
      <c r="Y24" s="18"/>
      <c r="Z24" s="277"/>
    </row>
    <row r="25" spans="1:26" ht="15.75" customHeight="1" x14ac:dyDescent="0.25">
      <c r="A25" s="1"/>
      <c r="B25" s="368">
        <v>6</v>
      </c>
      <c r="D25" s="17" t="str">
        <f>IF(E25="X",B25,"")</f>
        <v/>
      </c>
      <c r="E25" s="17" t="str">
        <f>IF((AND($H$18&gt;0,$H$18&gt;=F25,$H$18&lt;=G25,$G$17&gt;0)),"X","")</f>
        <v/>
      </c>
      <c r="F25" s="427">
        <v>0.2</v>
      </c>
      <c r="G25" s="428">
        <v>1</v>
      </c>
      <c r="H25" s="18"/>
      <c r="I25" s="429"/>
      <c r="J25" s="429"/>
      <c r="K25" s="429"/>
      <c r="L25" s="429"/>
      <c r="M25" s="430"/>
      <c r="N25" s="154"/>
      <c r="O25" s="368">
        <v>6</v>
      </c>
      <c r="Q25" s="17" t="str">
        <f>IF(R25="X",O25,"")</f>
        <v/>
      </c>
      <c r="R25" s="17" t="str">
        <f>IF((AND($U$18&gt;0,$U$18&gt;=S25,$U$18&lt;=T25,$T$17&gt;0)),"X","")</f>
        <v/>
      </c>
      <c r="S25" s="427">
        <v>0.2</v>
      </c>
      <c r="T25" s="428">
        <v>1</v>
      </c>
      <c r="U25" s="429"/>
      <c r="V25" s="429"/>
      <c r="W25" s="429"/>
      <c r="X25" s="429"/>
      <c r="Y25" s="429"/>
      <c r="Z25" s="431"/>
    </row>
    <row r="26" spans="1:26" x14ac:dyDescent="0.25">
      <c r="A26" s="1"/>
      <c r="D26" s="741" t="s">
        <v>227</v>
      </c>
      <c r="E26" s="741"/>
      <c r="F26" s="741"/>
      <c r="G26" s="741"/>
      <c r="H26" s="429"/>
      <c r="N26" s="154"/>
      <c r="Q26" s="741" t="s">
        <v>227</v>
      </c>
      <c r="R26" s="741"/>
      <c r="S26" s="741"/>
      <c r="T26" s="741"/>
    </row>
    <row r="27" spans="1:26" s="11" customFormat="1" x14ac:dyDescent="0.25">
      <c r="B27" s="71"/>
      <c r="N27" s="155"/>
      <c r="O27" s="71"/>
    </row>
    <row r="28" spans="1:26" ht="48.75" customHeight="1" x14ac:dyDescent="0.25">
      <c r="A28" s="1"/>
      <c r="C28" s="515"/>
      <c r="D28" s="515"/>
      <c r="E28" s="515"/>
      <c r="F28" s="515"/>
      <c r="G28" s="515"/>
      <c r="H28" s="515"/>
      <c r="I28" s="515"/>
      <c r="J28" s="515"/>
      <c r="K28" s="515"/>
      <c r="L28" s="515"/>
      <c r="M28" s="515"/>
      <c r="N28" s="154"/>
      <c r="P28" s="515"/>
      <c r="Q28" s="515"/>
      <c r="R28" s="515"/>
      <c r="S28" s="515"/>
      <c r="T28" s="515"/>
      <c r="U28" s="515"/>
      <c r="V28" s="515"/>
      <c r="W28" s="515"/>
      <c r="X28" s="515"/>
      <c r="Y28" s="515"/>
    </row>
    <row r="29" spans="1:26" s="11" customFormat="1" ht="62.25" customHeight="1" x14ac:dyDescent="0.25">
      <c r="B29" s="71"/>
      <c r="C29" s="515"/>
      <c r="D29" s="515"/>
      <c r="E29" s="515"/>
      <c r="F29" s="515"/>
      <c r="G29" s="515"/>
      <c r="H29" s="515"/>
      <c r="I29" s="515"/>
      <c r="J29" s="515"/>
      <c r="K29" s="515"/>
      <c r="L29" s="515"/>
      <c r="M29" s="515"/>
      <c r="N29" s="155"/>
      <c r="O29" s="71"/>
      <c r="P29" s="515"/>
      <c r="Q29" s="515"/>
      <c r="R29" s="515"/>
      <c r="S29" s="515"/>
      <c r="T29" s="515"/>
      <c r="U29" s="515"/>
      <c r="V29" s="515"/>
      <c r="W29" s="515"/>
      <c r="X29" s="515"/>
      <c r="Y29" s="515"/>
    </row>
    <row r="30" spans="1:26" s="11" customFormat="1" x14ac:dyDescent="0.25">
      <c r="B30" s="71"/>
      <c r="N30" s="152"/>
      <c r="O30" s="71"/>
    </row>
    <row r="31" spans="1:26" s="11" customFormat="1" x14ac:dyDescent="0.25">
      <c r="B31" s="71"/>
      <c r="N31" s="152"/>
      <c r="O31" s="71"/>
    </row>
    <row r="32" spans="1:26" s="11" customFormat="1" x14ac:dyDescent="0.25">
      <c r="B32" s="71"/>
      <c r="N32" s="152"/>
      <c r="O32" s="71"/>
    </row>
    <row r="34" spans="1:25" x14ac:dyDescent="0.25">
      <c r="A34" s="1"/>
      <c r="C34" s="13"/>
      <c r="D34" s="13"/>
      <c r="E34" s="14"/>
      <c r="N34" s="148"/>
      <c r="P34" s="13"/>
      <c r="Q34" s="13"/>
      <c r="R34" s="14"/>
    </row>
    <row r="41" spans="1:25" x14ac:dyDescent="0.25">
      <c r="A41" s="1"/>
      <c r="C41" s="1"/>
      <c r="D41" s="1"/>
      <c r="F41" s="1"/>
      <c r="G41" s="1"/>
      <c r="H41" s="1"/>
      <c r="I41" s="1"/>
      <c r="J41" s="1"/>
      <c r="K41" s="1"/>
      <c r="L41" s="1"/>
      <c r="M41" s="1"/>
      <c r="N41" s="148"/>
      <c r="P41" s="1"/>
      <c r="Q41" s="1"/>
      <c r="S41" s="1"/>
      <c r="T41" s="1"/>
      <c r="U41" s="1"/>
      <c r="V41" s="1"/>
      <c r="W41" s="1"/>
      <c r="X41" s="1"/>
      <c r="Y41" s="1"/>
    </row>
  </sheetData>
  <sheetProtection algorithmName="SHA-512" hashValue="1JUe7r7rt7Vpi+pHs8OZfmylhZ8NFl55GHEMi7aVBBrHNjcwPhkyvy4wXS9ygI74RBIluZEtD20vWTvZyYuUJA==" saltValue="8wMSyOpWJ7hZ+A3qNxgWTQ==" spinCount="100000" sheet="1" objects="1" scenarios="1" selectLockedCells="1"/>
  <mergeCells count="21">
    <mergeCell ref="P28:Y28"/>
    <mergeCell ref="P29:Y29"/>
    <mergeCell ref="P20:Y20"/>
    <mergeCell ref="P2:Y2"/>
    <mergeCell ref="P3:Y3"/>
    <mergeCell ref="T6:X6"/>
    <mergeCell ref="T8:U8"/>
    <mergeCell ref="P14:Y14"/>
    <mergeCell ref="Q22:T22"/>
    <mergeCell ref="Q26:T26"/>
    <mergeCell ref="C28:M28"/>
    <mergeCell ref="C29:M29"/>
    <mergeCell ref="C20:M20"/>
    <mergeCell ref="C2:M2"/>
    <mergeCell ref="C3:M3"/>
    <mergeCell ref="G6:L6"/>
    <mergeCell ref="G8:H8"/>
    <mergeCell ref="C14:M14"/>
    <mergeCell ref="H21:J21"/>
    <mergeCell ref="D22:G22"/>
    <mergeCell ref="D26:G26"/>
  </mergeCells>
  <dataValidations count="1">
    <dataValidation type="whole" operator="greaterThanOrEqual" allowBlank="1" showInputMessage="1" showErrorMessage="1" sqref="G17:H17 T17:U17">
      <formula1>0</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A40"/>
  <sheetViews>
    <sheetView showGridLines="0" view="pageBreakPreview" topLeftCell="F1" zoomScaleNormal="100" zoomScaleSheetLayoutView="100" workbookViewId="0">
      <selection activeCell="G17" sqref="G17"/>
    </sheetView>
  </sheetViews>
  <sheetFormatPr defaultRowHeight="15.75" x14ac:dyDescent="0.25"/>
  <cols>
    <col min="1" max="1" width="5.140625" style="3" customWidth="1"/>
    <col min="2" max="2" width="24.85546875" style="346" hidden="1" customWidth="1"/>
    <col min="3" max="3" width="9.140625" style="346" hidden="1" customWidth="1"/>
    <col min="4" max="4" width="5" style="3" customWidth="1"/>
    <col min="5" max="5" width="4.85546875" style="3" customWidth="1"/>
    <col min="6" max="13" width="12.28515625" style="3" customWidth="1"/>
    <col min="14" max="14" width="1.7109375" style="18" customWidth="1"/>
    <col min="15" max="15" width="9.140625" style="346" hidden="1" customWidth="1"/>
    <col min="16" max="16" width="20.5703125" style="346" hidden="1" customWidth="1"/>
    <col min="17" max="17" width="11" style="346" hidden="1" customWidth="1"/>
    <col min="18" max="19" width="4.85546875" style="3" customWidth="1"/>
    <col min="20" max="27" width="12.28515625" style="3" customWidth="1"/>
    <col min="28" max="16384" width="9.140625" style="1"/>
  </cols>
  <sheetData>
    <row r="1" spans="1:27" x14ac:dyDescent="0.25">
      <c r="N1" s="156"/>
    </row>
    <row r="2" spans="1:27" x14ac:dyDescent="0.25">
      <c r="A2" s="1"/>
      <c r="D2" s="517" t="s">
        <v>228</v>
      </c>
      <c r="E2" s="517"/>
      <c r="F2" s="517"/>
      <c r="G2" s="517"/>
      <c r="H2" s="517"/>
      <c r="I2" s="517"/>
      <c r="J2" s="517"/>
      <c r="K2" s="517"/>
      <c r="L2" s="517"/>
      <c r="M2" s="517"/>
      <c r="N2" s="154"/>
      <c r="R2" s="517" t="s">
        <v>228</v>
      </c>
      <c r="S2" s="517"/>
      <c r="T2" s="517"/>
      <c r="U2" s="517"/>
      <c r="V2" s="517"/>
      <c r="W2" s="517"/>
      <c r="X2" s="517"/>
      <c r="Y2" s="517"/>
      <c r="Z2" s="517"/>
      <c r="AA2" s="517"/>
    </row>
    <row r="3" spans="1:27" ht="16.5" thickBot="1" x14ac:dyDescent="0.3">
      <c r="A3" s="1"/>
      <c r="D3" s="518" t="s">
        <v>249</v>
      </c>
      <c r="E3" s="518"/>
      <c r="F3" s="518"/>
      <c r="G3" s="518"/>
      <c r="H3" s="518"/>
      <c r="I3" s="518"/>
      <c r="J3" s="518"/>
      <c r="K3" s="518"/>
      <c r="L3" s="518"/>
      <c r="M3" s="518"/>
      <c r="N3" s="154"/>
      <c r="R3" s="518" t="s">
        <v>250</v>
      </c>
      <c r="S3" s="518"/>
      <c r="T3" s="518"/>
      <c r="U3" s="518"/>
      <c r="V3" s="518"/>
      <c r="W3" s="518"/>
      <c r="X3" s="518"/>
      <c r="Y3" s="518"/>
      <c r="Z3" s="518"/>
      <c r="AA3" s="518"/>
    </row>
    <row r="4" spans="1:27" x14ac:dyDescent="0.25">
      <c r="A4" s="1"/>
      <c r="D4" s="2"/>
      <c r="E4" s="2"/>
      <c r="F4" s="2"/>
      <c r="G4" s="2"/>
      <c r="H4" s="2"/>
      <c r="I4" s="2"/>
      <c r="J4" s="2"/>
      <c r="K4" s="2"/>
      <c r="L4" s="2"/>
      <c r="M4" s="2"/>
      <c r="N4" s="154"/>
      <c r="R4" s="2"/>
      <c r="S4" s="2"/>
      <c r="T4" s="2"/>
      <c r="U4" s="2"/>
      <c r="V4" s="2"/>
      <c r="W4" s="2"/>
      <c r="X4" s="2"/>
      <c r="Y4" s="2"/>
      <c r="Z4" s="2"/>
      <c r="AA4" s="2"/>
    </row>
    <row r="5" spans="1:27" x14ac:dyDescent="0.25">
      <c r="A5" s="1"/>
      <c r="D5" s="2"/>
      <c r="E5" s="2"/>
      <c r="G5" s="4" t="s">
        <v>0</v>
      </c>
      <c r="H5" s="61" t="str">
        <f>IF(Summary!E5="","",Summary!E5)</f>
        <v/>
      </c>
      <c r="I5" s="342"/>
      <c r="J5" s="342"/>
      <c r="K5" s="342"/>
      <c r="L5" s="342"/>
      <c r="M5" s="2"/>
      <c r="N5" s="154"/>
      <c r="R5" s="2"/>
      <c r="S5" s="2"/>
      <c r="U5" s="4" t="s">
        <v>0</v>
      </c>
      <c r="V5" s="61" t="str">
        <f>IF(Summary!$S5="","",Summary!$S5)</f>
        <v/>
      </c>
      <c r="W5" s="342"/>
      <c r="X5" s="342"/>
      <c r="Y5" s="342"/>
      <c r="Z5" s="342"/>
      <c r="AA5" s="2"/>
    </row>
    <row r="6" spans="1:27" x14ac:dyDescent="0.25">
      <c r="A6" s="1"/>
      <c r="G6" s="4" t="s">
        <v>1</v>
      </c>
      <c r="H6" s="561" t="str">
        <f>IF(Summary!E6="","",Summary!E6)</f>
        <v/>
      </c>
      <c r="I6" s="562"/>
      <c r="J6" s="562"/>
      <c r="K6" s="562"/>
      <c r="L6" s="563"/>
      <c r="N6" s="154"/>
      <c r="U6" s="4" t="s">
        <v>1</v>
      </c>
      <c r="V6" s="561" t="str">
        <f>IF(Summary!$S6="","",Summary!$S6)</f>
        <v/>
      </c>
      <c r="W6" s="562"/>
      <c r="X6" s="562"/>
      <c r="Y6" s="562"/>
      <c r="Z6" s="563"/>
    </row>
    <row r="7" spans="1:27" x14ac:dyDescent="0.25">
      <c r="A7" s="1"/>
      <c r="G7" s="4"/>
      <c r="H7" s="341"/>
      <c r="I7" s="341"/>
      <c r="J7" s="342"/>
      <c r="K7" s="342"/>
      <c r="L7" s="342"/>
      <c r="N7" s="154"/>
      <c r="U7" s="4"/>
      <c r="V7" s="341"/>
      <c r="W7" s="341"/>
      <c r="X7" s="342"/>
      <c r="Y7" s="342"/>
      <c r="Z7" s="342"/>
    </row>
    <row r="8" spans="1:27" x14ac:dyDescent="0.25">
      <c r="A8" s="1"/>
      <c r="G8" s="4" t="s">
        <v>244</v>
      </c>
      <c r="H8" s="564" t="str">
        <f>IF(Summary!E8="","",Summary!E8)</f>
        <v/>
      </c>
      <c r="I8" s="564"/>
      <c r="J8" s="342"/>
      <c r="K8" s="342"/>
      <c r="L8" s="342"/>
      <c r="N8" s="154"/>
      <c r="U8" s="4" t="s">
        <v>244</v>
      </c>
      <c r="V8" s="569" t="str">
        <f>IF(Summary!$S8="","",Summary!$S8)</f>
        <v/>
      </c>
      <c r="W8" s="570"/>
      <c r="X8" s="342"/>
      <c r="Y8" s="342"/>
      <c r="Z8" s="342"/>
    </row>
    <row r="9" spans="1:27" x14ac:dyDescent="0.25">
      <c r="A9" s="1"/>
      <c r="G9" s="4"/>
      <c r="H9" s="309"/>
      <c r="I9" s="309"/>
      <c r="J9" s="342"/>
      <c r="K9" s="342"/>
      <c r="L9" s="342"/>
      <c r="N9" s="154"/>
      <c r="U9" s="4"/>
      <c r="V9" s="309"/>
      <c r="W9" s="309"/>
      <c r="X9" s="342"/>
      <c r="Y9" s="342"/>
      <c r="Z9" s="342"/>
    </row>
    <row r="10" spans="1:27" x14ac:dyDescent="0.25">
      <c r="A10" s="1"/>
      <c r="G10" s="4" t="s">
        <v>241</v>
      </c>
      <c r="H10" s="63">
        <f>SUM(D22:D23)</f>
        <v>0</v>
      </c>
      <c r="I10" s="309"/>
      <c r="J10" s="342"/>
      <c r="K10" s="342"/>
      <c r="L10" s="342"/>
      <c r="N10" s="154"/>
      <c r="U10" s="4" t="s">
        <v>242</v>
      </c>
      <c r="V10" s="63">
        <f>SUM(R22:R23)</f>
        <v>0</v>
      </c>
      <c r="W10" s="309"/>
      <c r="X10" s="342"/>
      <c r="Y10" s="342"/>
      <c r="Z10" s="342"/>
    </row>
    <row r="11" spans="1:27" ht="16.5" thickBot="1" x14ac:dyDescent="0.3">
      <c r="A11" s="1"/>
      <c r="D11" s="5"/>
      <c r="E11" s="5"/>
      <c r="F11" s="5"/>
      <c r="G11" s="5"/>
      <c r="H11" s="5"/>
      <c r="I11" s="5"/>
      <c r="J11" s="5"/>
      <c r="K11" s="5"/>
      <c r="L11" s="5"/>
      <c r="M11" s="5"/>
      <c r="N11" s="154"/>
      <c r="R11" s="5"/>
      <c r="S11" s="5"/>
      <c r="T11" s="5"/>
      <c r="U11" s="5"/>
      <c r="V11" s="5"/>
      <c r="W11" s="5"/>
      <c r="X11" s="5"/>
      <c r="Y11" s="5"/>
      <c r="Z11" s="5"/>
      <c r="AA11" s="5"/>
    </row>
    <row r="12" spans="1:27" x14ac:dyDescent="0.25">
      <c r="N12" s="156"/>
    </row>
    <row r="13" spans="1:27" x14ac:dyDescent="0.25">
      <c r="A13" s="1"/>
      <c r="D13" s="7"/>
      <c r="E13" s="7"/>
      <c r="F13" s="7"/>
      <c r="G13" s="7"/>
      <c r="H13" s="7"/>
      <c r="I13" s="7"/>
      <c r="J13" s="7"/>
      <c r="K13" s="7"/>
      <c r="L13" s="7"/>
      <c r="M13" s="7"/>
      <c r="N13" s="154"/>
      <c r="R13" s="7"/>
      <c r="S13" s="7"/>
      <c r="T13" s="7"/>
      <c r="U13" s="7"/>
      <c r="V13" s="7"/>
      <c r="W13" s="7"/>
      <c r="X13" s="7"/>
      <c r="Y13" s="7"/>
      <c r="Z13" s="7"/>
      <c r="AA13" s="7"/>
    </row>
    <row r="14" spans="1:27" x14ac:dyDescent="0.25">
      <c r="A14" s="1"/>
      <c r="D14" s="584" t="s">
        <v>229</v>
      </c>
      <c r="E14" s="584"/>
      <c r="F14" s="584"/>
      <c r="G14" s="584"/>
      <c r="H14" s="584"/>
      <c r="I14" s="584"/>
      <c r="J14" s="584"/>
      <c r="K14" s="584"/>
      <c r="L14" s="584"/>
      <c r="M14" s="584"/>
      <c r="N14" s="154"/>
      <c r="R14" s="584" t="s">
        <v>229</v>
      </c>
      <c r="S14" s="584"/>
      <c r="T14" s="584"/>
      <c r="U14" s="584"/>
      <c r="V14" s="584"/>
      <c r="W14" s="584"/>
      <c r="X14" s="584"/>
      <c r="Y14" s="584"/>
      <c r="Z14" s="584"/>
      <c r="AA14" s="584"/>
    </row>
    <row r="15" spans="1:27" x14ac:dyDescent="0.25">
      <c r="A15" s="1"/>
      <c r="D15" s="344"/>
      <c r="E15" s="344"/>
      <c r="F15" s="344"/>
      <c r="G15" s="344"/>
      <c r="H15" s="344"/>
      <c r="I15" s="344"/>
      <c r="J15" s="344"/>
      <c r="K15" s="344"/>
      <c r="L15" s="344"/>
      <c r="M15" s="344"/>
      <c r="N15" s="154"/>
      <c r="R15" s="344"/>
      <c r="S15" s="344"/>
      <c r="T15" s="465"/>
      <c r="U15" s="465"/>
      <c r="V15" s="465"/>
      <c r="W15" s="465"/>
      <c r="X15" s="465"/>
      <c r="Y15" s="465"/>
      <c r="Z15" s="465"/>
      <c r="AA15" s="465"/>
    </row>
    <row r="16" spans="1:27" ht="64.5" customHeight="1" x14ac:dyDescent="0.25">
      <c r="A16" s="1"/>
      <c r="C16" s="346" t="s">
        <v>4</v>
      </c>
      <c r="D16" s="344"/>
      <c r="E16" s="344"/>
      <c r="F16" s="15" t="s">
        <v>230</v>
      </c>
      <c r="G16" s="15" t="s">
        <v>347</v>
      </c>
      <c r="I16" s="745" t="s">
        <v>478</v>
      </c>
      <c r="J16" s="745"/>
      <c r="K16" s="345"/>
      <c r="L16" s="745" t="s">
        <v>477</v>
      </c>
      <c r="M16" s="745"/>
      <c r="N16" s="154"/>
      <c r="Q16" s="346" t="s">
        <v>4</v>
      </c>
      <c r="R16" s="344"/>
      <c r="S16" s="344"/>
      <c r="T16" s="15" t="s">
        <v>230</v>
      </c>
      <c r="U16" s="15" t="s">
        <v>347</v>
      </c>
      <c r="W16" s="745" t="s">
        <v>478</v>
      </c>
      <c r="X16" s="745"/>
      <c r="Y16" s="468"/>
      <c r="Z16" s="745" t="s">
        <v>477</v>
      </c>
      <c r="AA16" s="745"/>
    </row>
    <row r="17" spans="1:27" x14ac:dyDescent="0.25">
      <c r="A17" s="1"/>
      <c r="B17" s="346" t="s">
        <v>482</v>
      </c>
      <c r="C17" s="346" t="s">
        <v>475</v>
      </c>
      <c r="D17" s="344"/>
      <c r="E17" s="344"/>
      <c r="F17" s="252">
        <f>IF(Summary!K8="",0,Summary!K8)</f>
        <v>0</v>
      </c>
      <c r="G17" s="97"/>
      <c r="I17" s="746"/>
      <c r="J17" s="746"/>
      <c r="K17" s="344"/>
      <c r="L17" s="746"/>
      <c r="M17" s="746"/>
      <c r="N17" s="154"/>
      <c r="P17" s="346" t="s">
        <v>482</v>
      </c>
      <c r="Q17" s="346" t="s">
        <v>475</v>
      </c>
      <c r="R17" s="344"/>
      <c r="S17" s="344"/>
      <c r="T17" s="252">
        <f>IF(Summary!Y8="",0,Summary!Y8)</f>
        <v>0</v>
      </c>
      <c r="U17" s="308"/>
      <c r="W17" s="747"/>
      <c r="X17" s="747"/>
      <c r="Y17" s="465"/>
      <c r="Z17" s="747"/>
      <c r="AA17" s="747"/>
    </row>
    <row r="18" spans="1:27" x14ac:dyDescent="0.25">
      <c r="A18" s="1"/>
      <c r="B18" s="346" t="str">
        <f>E23</f>
        <v/>
      </c>
      <c r="C18" s="346" t="s">
        <v>476</v>
      </c>
      <c r="D18" s="342"/>
      <c r="E18" s="342"/>
      <c r="F18" s="16"/>
      <c r="G18" s="57">
        <f>IF(F17&gt;0,(G17/F17),0%)</f>
        <v>0</v>
      </c>
      <c r="J18" s="342"/>
      <c r="K18" s="342"/>
      <c r="L18" s="342"/>
      <c r="M18" s="342"/>
      <c r="N18" s="154"/>
      <c r="P18" s="346" t="str">
        <f>S23</f>
        <v/>
      </c>
      <c r="Q18" s="346" t="s">
        <v>476</v>
      </c>
      <c r="R18" s="342"/>
      <c r="S18" s="342"/>
      <c r="T18" s="16"/>
      <c r="U18" s="57">
        <f>IF(T17&gt;0,(U17/T17),0%)</f>
        <v>0</v>
      </c>
      <c r="X18" s="462"/>
      <c r="Y18" s="462"/>
      <c r="Z18" s="462"/>
      <c r="AA18" s="462"/>
    </row>
    <row r="19" spans="1:27" x14ac:dyDescent="0.25">
      <c r="A19" s="1"/>
      <c r="D19" s="1"/>
      <c r="E19" s="1"/>
      <c r="F19" s="1"/>
      <c r="G19" s="1"/>
      <c r="N19" s="154"/>
      <c r="R19" s="1"/>
      <c r="S19" s="1"/>
      <c r="T19" s="1"/>
      <c r="U19" s="1"/>
    </row>
    <row r="20" spans="1:27" ht="16.5" thickBot="1" x14ac:dyDescent="0.3">
      <c r="A20" s="1"/>
      <c r="B20" s="346" t="s">
        <v>480</v>
      </c>
      <c r="C20" s="340" t="s">
        <v>248</v>
      </c>
      <c r="D20" s="514" t="s">
        <v>231</v>
      </c>
      <c r="E20" s="514"/>
      <c r="F20" s="514"/>
      <c r="G20" s="514"/>
      <c r="H20" s="514"/>
      <c r="I20" s="514"/>
      <c r="J20" s="514"/>
      <c r="K20" s="514"/>
      <c r="L20" s="514"/>
      <c r="M20" s="514"/>
      <c r="N20" s="154"/>
      <c r="P20" s="346" t="s">
        <v>480</v>
      </c>
      <c r="Q20" s="340" t="s">
        <v>248</v>
      </c>
      <c r="R20" s="514" t="s">
        <v>231</v>
      </c>
      <c r="S20" s="514"/>
      <c r="T20" s="514"/>
      <c r="U20" s="514"/>
      <c r="V20" s="514"/>
      <c r="W20" s="514"/>
      <c r="X20" s="514"/>
      <c r="Y20" s="514"/>
      <c r="Z20" s="514"/>
      <c r="AA20" s="514"/>
    </row>
    <row r="21" spans="1:27" x14ac:dyDescent="0.25">
      <c r="A21" s="1"/>
      <c r="B21" s="346" t="str">
        <f>IF(I17=C17,"X","")</f>
        <v/>
      </c>
      <c r="F21" s="10"/>
      <c r="G21" s="10"/>
      <c r="H21" s="10"/>
      <c r="I21" s="10"/>
      <c r="J21" s="10"/>
      <c r="K21" s="10"/>
      <c r="L21" s="10"/>
      <c r="M21" s="10"/>
      <c r="N21" s="154"/>
      <c r="P21" s="346" t="str">
        <f>IF(W17=Q17,"X","")</f>
        <v/>
      </c>
      <c r="T21" s="10"/>
      <c r="U21" s="10"/>
      <c r="V21" s="10"/>
      <c r="W21" s="10"/>
      <c r="X21" s="10"/>
      <c r="Y21" s="10"/>
      <c r="Z21" s="10"/>
      <c r="AA21" s="10"/>
    </row>
    <row r="22" spans="1:27" x14ac:dyDescent="0.25">
      <c r="A22" s="1"/>
      <c r="C22" s="346">
        <v>3</v>
      </c>
      <c r="D22" s="343" t="str">
        <f>IF(COUNTIF(B23:B28,"X")=3,6,IF(COUNTIF(B26:B28,"X")=2,5,IF(E22="X",3,"")))</f>
        <v/>
      </c>
      <c r="E22" s="17" t="str">
        <f>IF(G$18&gt;0,IF(G$18&gt;=F22,IF(G$18&lt;F23,"X",""),""),"")</f>
        <v/>
      </c>
      <c r="F22" s="222">
        <v>0.1</v>
      </c>
      <c r="G22" s="221">
        <v>0.14990000000000001</v>
      </c>
      <c r="H22" s="216"/>
      <c r="I22" s="216"/>
      <c r="J22" s="216"/>
      <c r="K22" s="216"/>
      <c r="L22" s="216"/>
      <c r="M22" s="217"/>
      <c r="N22" s="154"/>
      <c r="Q22" s="346">
        <v>3</v>
      </c>
      <c r="R22" s="343" t="str">
        <f>IF(COUNTIF(P23:P28,"X")=3,6,IF(COUNTIF(P26:P28,"X")=2,5,IF(S22="X",3,"")))</f>
        <v/>
      </c>
      <c r="S22" s="17" t="str">
        <f>IF(U$18&gt;0,IF(U$18&gt;=T22,IF(U$18&lt;T23,"X",""),""),"")</f>
        <v/>
      </c>
      <c r="T22" s="222">
        <v>0.1</v>
      </c>
      <c r="U22" s="221">
        <v>0.14990000000000001</v>
      </c>
      <c r="V22" s="216"/>
      <c r="W22" s="216"/>
      <c r="X22" s="216"/>
      <c r="Y22" s="216"/>
      <c r="Z22" s="216"/>
      <c r="AA22" s="217"/>
    </row>
    <row r="23" spans="1:27" ht="15.75" customHeight="1" x14ac:dyDescent="0.25">
      <c r="A23" s="1"/>
      <c r="B23" s="346" t="s">
        <v>481</v>
      </c>
      <c r="C23" s="346">
        <v>5</v>
      </c>
      <c r="D23" s="343" t="str">
        <f>IF(COUNTIF(B18:B24,"X")=3,10,IF(COUNTIF(B18:B21,"X")=2,9,IF(E23="X",7,"")))</f>
        <v/>
      </c>
      <c r="E23" s="17" t="str">
        <f>IF(G$18&gt;0,IF(G$18&gt;=F23,IF(G$18&lt;=G23,"X",""),""),"")</f>
        <v/>
      </c>
      <c r="F23" s="222">
        <v>0.15</v>
      </c>
      <c r="G23" s="221">
        <v>1</v>
      </c>
      <c r="H23" s="216"/>
      <c r="I23" s="216"/>
      <c r="J23" s="216"/>
      <c r="K23" s="216"/>
      <c r="L23" s="216"/>
      <c r="M23" s="217"/>
      <c r="N23" s="154"/>
      <c r="P23" s="346" t="s">
        <v>481</v>
      </c>
      <c r="Q23" s="346">
        <v>5</v>
      </c>
      <c r="R23" s="343" t="str">
        <f>IF(COUNTIF(P18:P24,"X")=3,10,IF(COUNTIF(P18:P21,"X")=2,9,IF(S23="X",7,"")))</f>
        <v/>
      </c>
      <c r="S23" s="17" t="str">
        <f>IF(U$18&gt;0,IF(U$18&gt;=T23,IF(U$18&lt;=U23,"X",""),""),"")</f>
        <v/>
      </c>
      <c r="T23" s="222">
        <v>0.15</v>
      </c>
      <c r="U23" s="221">
        <v>1</v>
      </c>
      <c r="V23" s="216"/>
      <c r="W23" s="216"/>
      <c r="X23" s="216"/>
      <c r="Y23" s="216"/>
      <c r="Z23" s="216"/>
      <c r="AA23" s="217"/>
    </row>
    <row r="24" spans="1:27" x14ac:dyDescent="0.25">
      <c r="A24" s="1"/>
      <c r="B24" s="346" t="str">
        <f>IF(AND(L17=C17,I17=C17),"X","")</f>
        <v/>
      </c>
      <c r="C24" s="346">
        <v>6</v>
      </c>
      <c r="D24" s="742" t="s">
        <v>227</v>
      </c>
      <c r="E24" s="743"/>
      <c r="F24" s="743"/>
      <c r="G24" s="743"/>
      <c r="H24" s="743"/>
      <c r="I24" s="743"/>
      <c r="J24" s="743"/>
      <c r="K24" s="743"/>
      <c r="L24" s="743"/>
      <c r="M24" s="744"/>
      <c r="N24" s="154"/>
      <c r="P24" s="346" t="str">
        <f>IF(AND(Z17=Q17,W17=Q17),"X","")</f>
        <v/>
      </c>
      <c r="Q24" s="346">
        <v>6</v>
      </c>
      <c r="R24" s="742" t="s">
        <v>227</v>
      </c>
      <c r="S24" s="743"/>
      <c r="T24" s="743"/>
      <c r="U24" s="743"/>
      <c r="V24" s="743"/>
      <c r="W24" s="743"/>
      <c r="X24" s="743"/>
      <c r="Y24" s="743"/>
      <c r="Z24" s="743"/>
      <c r="AA24" s="744"/>
    </row>
    <row r="25" spans="1:27" x14ac:dyDescent="0.25">
      <c r="A25" s="1"/>
      <c r="B25" s="346" t="s">
        <v>479</v>
      </c>
      <c r="C25" s="346">
        <v>7</v>
      </c>
      <c r="F25" s="11"/>
      <c r="N25" s="154"/>
      <c r="P25" s="346" t="s">
        <v>479</v>
      </c>
      <c r="Q25" s="346">
        <v>7</v>
      </c>
      <c r="T25" s="11"/>
    </row>
    <row r="26" spans="1:27" s="11" customFormat="1" x14ac:dyDescent="0.25">
      <c r="B26" s="71" t="str">
        <f>E22</f>
        <v/>
      </c>
      <c r="C26" s="71">
        <v>9</v>
      </c>
      <c r="N26" s="155"/>
      <c r="O26" s="71"/>
      <c r="P26" s="71" t="str">
        <f>S22</f>
        <v/>
      </c>
      <c r="Q26" s="71">
        <v>9</v>
      </c>
    </row>
    <row r="27" spans="1:27" ht="48.75" customHeight="1" x14ac:dyDescent="0.25">
      <c r="A27" s="1"/>
      <c r="B27" s="346" t="s">
        <v>480</v>
      </c>
      <c r="C27" s="346">
        <v>10</v>
      </c>
      <c r="D27" s="515"/>
      <c r="E27" s="515"/>
      <c r="F27" s="515"/>
      <c r="G27" s="515"/>
      <c r="H27" s="515"/>
      <c r="I27" s="515"/>
      <c r="J27" s="515"/>
      <c r="K27" s="515"/>
      <c r="L27" s="515"/>
      <c r="M27" s="515"/>
      <c r="N27" s="154"/>
      <c r="P27" s="346" t="s">
        <v>480</v>
      </c>
      <c r="Q27" s="346">
        <v>10</v>
      </c>
      <c r="R27" s="515"/>
      <c r="S27" s="515"/>
      <c r="T27" s="515"/>
      <c r="U27" s="515"/>
      <c r="V27" s="515"/>
      <c r="W27" s="515"/>
      <c r="X27" s="515"/>
      <c r="Y27" s="515"/>
      <c r="Z27" s="515"/>
      <c r="AA27" s="515"/>
    </row>
    <row r="28" spans="1:27" s="11" customFormat="1" ht="62.25" customHeight="1" thickBot="1" x14ac:dyDescent="0.3">
      <c r="B28" s="346" t="str">
        <f>IF(I17=C17,"X","")</f>
        <v/>
      </c>
      <c r="C28" s="71"/>
      <c r="D28" s="516"/>
      <c r="E28" s="516"/>
      <c r="F28" s="516"/>
      <c r="G28" s="516"/>
      <c r="H28" s="516"/>
      <c r="I28" s="516"/>
      <c r="J28" s="516"/>
      <c r="K28" s="516"/>
      <c r="L28" s="516"/>
      <c r="M28" s="516"/>
      <c r="N28" s="155"/>
      <c r="O28" s="71"/>
      <c r="P28" s="71" t="str">
        <f>IF(W17=Q17,"X","")</f>
        <v/>
      </c>
      <c r="Q28" s="71"/>
      <c r="R28" s="516"/>
      <c r="S28" s="516"/>
      <c r="T28" s="516"/>
      <c r="U28" s="516"/>
      <c r="V28" s="516"/>
      <c r="W28" s="516"/>
      <c r="X28" s="516"/>
      <c r="Y28" s="516"/>
      <c r="Z28" s="516"/>
      <c r="AA28" s="516"/>
    </row>
    <row r="29" spans="1:27" s="11" customFormat="1" x14ac:dyDescent="0.25">
      <c r="B29" s="71"/>
      <c r="C29" s="71"/>
      <c r="N29" s="152"/>
      <c r="O29" s="71"/>
      <c r="P29" s="71"/>
      <c r="Q29" s="71"/>
    </row>
    <row r="30" spans="1:27" s="11" customFormat="1" x14ac:dyDescent="0.25">
      <c r="B30" s="71"/>
      <c r="C30" s="71"/>
      <c r="N30" s="152"/>
      <c r="O30" s="71"/>
      <c r="P30" s="71"/>
      <c r="Q30" s="71"/>
    </row>
    <row r="31" spans="1:27" s="11" customFormat="1" x14ac:dyDescent="0.25">
      <c r="B31" s="71"/>
      <c r="C31" s="71"/>
      <c r="N31" s="152"/>
      <c r="O31" s="71"/>
      <c r="P31" s="71"/>
      <c r="Q31" s="71"/>
    </row>
    <row r="33" spans="1:27" x14ac:dyDescent="0.25">
      <c r="A33" s="1"/>
      <c r="D33" s="13"/>
      <c r="E33" s="13"/>
      <c r="F33" s="14"/>
      <c r="N33" s="148"/>
      <c r="R33" s="13"/>
      <c r="S33" s="13"/>
      <c r="T33" s="14"/>
    </row>
    <row r="40" spans="1:27" x14ac:dyDescent="0.25">
      <c r="A40" s="1"/>
      <c r="D40" s="1"/>
      <c r="E40" s="1"/>
      <c r="G40" s="1"/>
      <c r="H40" s="1"/>
      <c r="I40" s="1"/>
      <c r="J40" s="1"/>
      <c r="K40" s="1"/>
      <c r="L40" s="1"/>
      <c r="M40" s="1"/>
      <c r="N40" s="148"/>
      <c r="R40" s="1"/>
      <c r="S40" s="1"/>
      <c r="U40" s="1"/>
      <c r="V40" s="1"/>
      <c r="W40" s="1"/>
      <c r="X40" s="1"/>
      <c r="Y40" s="1"/>
      <c r="Z40" s="1"/>
      <c r="AA40" s="1"/>
    </row>
  </sheetData>
  <sheetProtection algorithmName="SHA-512" hashValue="ihxpjsVKP7INZ2JvGMVLlpUJbaIIQNk4F5feBGJK4f3Sup87QAEw3vLJDZDbbpGWWHsafpf3GVvNsbCnP/Id0g==" saltValue="vembDJax7+mdUnXI/nGbow==" spinCount="100000" sheet="1" objects="1" scenarios="1" selectLockedCells="1"/>
  <mergeCells count="26">
    <mergeCell ref="R24:AA24"/>
    <mergeCell ref="R27:AA27"/>
    <mergeCell ref="R28:AA28"/>
    <mergeCell ref="R20:AA20"/>
    <mergeCell ref="R2:AA2"/>
    <mergeCell ref="R3:AA3"/>
    <mergeCell ref="V6:Z6"/>
    <mergeCell ref="V8:W8"/>
    <mergeCell ref="R14:AA14"/>
    <mergeCell ref="W16:X16"/>
    <mergeCell ref="Z16:AA16"/>
    <mergeCell ref="W17:X17"/>
    <mergeCell ref="Z17:AA17"/>
    <mergeCell ref="D27:M27"/>
    <mergeCell ref="D28:M28"/>
    <mergeCell ref="D24:M24"/>
    <mergeCell ref="D20:M20"/>
    <mergeCell ref="D2:M2"/>
    <mergeCell ref="D3:M3"/>
    <mergeCell ref="H6:L6"/>
    <mergeCell ref="H8:I8"/>
    <mergeCell ref="D14:M14"/>
    <mergeCell ref="I16:J16"/>
    <mergeCell ref="I17:J17"/>
    <mergeCell ref="L16:M16"/>
    <mergeCell ref="L17:M17"/>
  </mergeCells>
  <dataValidations count="2">
    <dataValidation type="whole" operator="greaterThanOrEqual" allowBlank="1" showInputMessage="1" showErrorMessage="1" sqref="F17:G17 T17:U17">
      <formula1>0</formula1>
    </dataValidation>
    <dataValidation type="list" allowBlank="1" showInputMessage="1" showErrorMessage="1" sqref="I17:J17 L17:M17 W17:X17 Z17:AA17">
      <formula1>$C$17:$C$19</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37"/>
  <sheetViews>
    <sheetView showGridLines="0" view="pageBreakPreview" zoomScaleNormal="100" zoomScaleSheetLayoutView="100" workbookViewId="0">
      <selection activeCell="E20" sqref="E20"/>
    </sheetView>
  </sheetViews>
  <sheetFormatPr defaultRowHeight="15.75" x14ac:dyDescent="0.25"/>
  <cols>
    <col min="1" max="1" width="5.140625" style="3" customWidth="1"/>
    <col min="2" max="3" width="9.140625" style="71" hidden="1" customWidth="1"/>
    <col min="4" max="5" width="4.85546875" style="3" customWidth="1"/>
    <col min="6" max="13" width="12.28515625" style="3" customWidth="1"/>
    <col min="14" max="14" width="1.7109375" style="18" customWidth="1"/>
    <col min="15" max="16" width="9.140625" style="71" hidden="1" customWidth="1"/>
    <col min="17" max="18" width="4.85546875" style="3" customWidth="1"/>
    <col min="19" max="26" width="12.28515625" style="3" customWidth="1"/>
    <col min="27" max="16384" width="9.140625" style="1"/>
  </cols>
  <sheetData>
    <row r="1" spans="1:26" x14ac:dyDescent="0.25">
      <c r="N1" s="156"/>
    </row>
    <row r="2" spans="1:26" x14ac:dyDescent="0.25">
      <c r="A2" s="1"/>
      <c r="D2" s="517" t="s">
        <v>483</v>
      </c>
      <c r="E2" s="517"/>
      <c r="F2" s="517"/>
      <c r="G2" s="517"/>
      <c r="H2" s="517"/>
      <c r="I2" s="517"/>
      <c r="J2" s="517"/>
      <c r="K2" s="517"/>
      <c r="L2" s="517"/>
      <c r="M2" s="517"/>
      <c r="N2" s="154"/>
      <c r="Q2" s="517" t="s">
        <v>483</v>
      </c>
      <c r="R2" s="517"/>
      <c r="S2" s="517"/>
      <c r="T2" s="517"/>
      <c r="U2" s="517"/>
      <c r="V2" s="517"/>
      <c r="W2" s="517"/>
      <c r="X2" s="517"/>
      <c r="Y2" s="517"/>
      <c r="Z2" s="517"/>
    </row>
    <row r="3" spans="1:26" ht="16.5" thickBot="1" x14ac:dyDescent="0.3">
      <c r="A3" s="1"/>
      <c r="D3" s="518" t="s">
        <v>249</v>
      </c>
      <c r="E3" s="518"/>
      <c r="F3" s="518"/>
      <c r="G3" s="518"/>
      <c r="H3" s="518"/>
      <c r="I3" s="518"/>
      <c r="J3" s="518"/>
      <c r="K3" s="518"/>
      <c r="L3" s="518"/>
      <c r="M3" s="518"/>
      <c r="N3" s="154"/>
      <c r="Q3" s="518" t="s">
        <v>250</v>
      </c>
      <c r="R3" s="518"/>
      <c r="S3" s="518"/>
      <c r="T3" s="518"/>
      <c r="U3" s="518"/>
      <c r="V3" s="518"/>
      <c r="W3" s="518"/>
      <c r="X3" s="518"/>
      <c r="Y3" s="518"/>
      <c r="Z3" s="518"/>
    </row>
    <row r="4" spans="1:26" x14ac:dyDescent="0.25">
      <c r="A4" s="1"/>
      <c r="D4" s="2"/>
      <c r="E4" s="2"/>
      <c r="F4" s="2"/>
      <c r="G4" s="2"/>
      <c r="H4" s="2"/>
      <c r="I4" s="2"/>
      <c r="J4" s="2"/>
      <c r="K4" s="2"/>
      <c r="L4" s="2"/>
      <c r="M4" s="2"/>
      <c r="N4" s="154"/>
      <c r="Q4" s="2"/>
      <c r="R4" s="2"/>
      <c r="S4" s="2"/>
      <c r="T4" s="2"/>
      <c r="U4" s="2"/>
      <c r="V4" s="2"/>
      <c r="W4" s="2"/>
      <c r="X4" s="2"/>
      <c r="Y4" s="2"/>
      <c r="Z4" s="2"/>
    </row>
    <row r="5" spans="1:26" x14ac:dyDescent="0.25">
      <c r="A5" s="1"/>
      <c r="D5" s="2"/>
      <c r="E5" s="2"/>
      <c r="G5" s="4" t="s">
        <v>0</v>
      </c>
      <c r="H5" s="61" t="str">
        <f>IF(Summary!E5="","",Summary!E5)</f>
        <v/>
      </c>
      <c r="I5" s="364"/>
      <c r="J5" s="364"/>
      <c r="K5" s="364"/>
      <c r="L5" s="364"/>
      <c r="M5" s="2"/>
      <c r="N5" s="154"/>
      <c r="Q5" s="2"/>
      <c r="R5" s="2"/>
      <c r="T5" s="4" t="s">
        <v>0</v>
      </c>
      <c r="U5" s="61" t="str">
        <f>IF(Summary!$S5="","",Summary!$S5)</f>
        <v/>
      </c>
      <c r="V5" s="364"/>
      <c r="W5" s="364"/>
      <c r="X5" s="364"/>
      <c r="Y5" s="364"/>
      <c r="Z5" s="2"/>
    </row>
    <row r="6" spans="1:26" x14ac:dyDescent="0.25">
      <c r="A6" s="1"/>
      <c r="G6" s="4" t="s">
        <v>1</v>
      </c>
      <c r="H6" s="561" t="str">
        <f>IF(Summary!E6="","",Summary!E6)</f>
        <v/>
      </c>
      <c r="I6" s="562"/>
      <c r="J6" s="562"/>
      <c r="K6" s="562"/>
      <c r="L6" s="563"/>
      <c r="N6" s="154"/>
      <c r="T6" s="4" t="s">
        <v>1</v>
      </c>
      <c r="U6" s="561" t="str">
        <f>IF(Summary!$S6="","",Summary!$S6)</f>
        <v/>
      </c>
      <c r="V6" s="562"/>
      <c r="W6" s="562"/>
      <c r="X6" s="562"/>
      <c r="Y6" s="563"/>
    </row>
    <row r="7" spans="1:26" x14ac:dyDescent="0.25">
      <c r="A7" s="1"/>
      <c r="G7" s="4"/>
      <c r="H7" s="362"/>
      <c r="I7" s="362"/>
      <c r="J7" s="364"/>
      <c r="K7" s="364"/>
      <c r="L7" s="364"/>
      <c r="N7" s="154"/>
      <c r="T7" s="4"/>
      <c r="U7" s="362"/>
      <c r="V7" s="362"/>
      <c r="W7" s="364"/>
      <c r="X7" s="364"/>
      <c r="Y7" s="364"/>
    </row>
    <row r="8" spans="1:26" x14ac:dyDescent="0.25">
      <c r="A8" s="1"/>
      <c r="G8" s="4" t="s">
        <v>244</v>
      </c>
      <c r="H8" s="564" t="str">
        <f>IF(Summary!E8="","",Summary!E8)</f>
        <v/>
      </c>
      <c r="I8" s="564"/>
      <c r="J8" s="364"/>
      <c r="K8" s="364"/>
      <c r="L8" s="364"/>
      <c r="N8" s="154"/>
      <c r="T8" s="4" t="s">
        <v>244</v>
      </c>
      <c r="U8" s="569" t="str">
        <f>IF(Summary!$S8="","",Summary!$S8)</f>
        <v/>
      </c>
      <c r="V8" s="570"/>
      <c r="W8" s="364"/>
      <c r="X8" s="364"/>
      <c r="Y8" s="364"/>
    </row>
    <row r="9" spans="1:26" x14ac:dyDescent="0.25">
      <c r="A9" s="1"/>
      <c r="G9" s="4"/>
      <c r="H9" s="309"/>
      <c r="I9" s="309"/>
      <c r="J9" s="364"/>
      <c r="K9" s="364"/>
      <c r="L9" s="364"/>
      <c r="N9" s="154"/>
      <c r="T9" s="4"/>
      <c r="U9" s="309"/>
      <c r="V9" s="309"/>
      <c r="W9" s="364"/>
      <c r="X9" s="364"/>
      <c r="Y9" s="364"/>
    </row>
    <row r="10" spans="1:26" x14ac:dyDescent="0.25">
      <c r="A10" s="1"/>
      <c r="G10" s="4" t="s">
        <v>241</v>
      </c>
      <c r="H10" s="63">
        <f>IF(B22&lt;=1,SUM(D20:D21),"")</f>
        <v>0</v>
      </c>
      <c r="I10" s="309"/>
      <c r="J10" s="364"/>
      <c r="K10" s="364"/>
      <c r="L10" s="364"/>
      <c r="N10" s="154"/>
      <c r="T10" s="4" t="s">
        <v>242</v>
      </c>
      <c r="U10" s="63">
        <f>IF(O22&lt;=1,SUM(Q20:Q21),"")</f>
        <v>0</v>
      </c>
      <c r="V10" s="309"/>
      <c r="W10" s="364"/>
      <c r="X10" s="364"/>
      <c r="Y10" s="364"/>
    </row>
    <row r="11" spans="1:26" ht="16.5" thickBot="1" x14ac:dyDescent="0.3">
      <c r="A11" s="1"/>
      <c r="D11" s="5"/>
      <c r="E11" s="5"/>
      <c r="F11" s="5"/>
      <c r="G11" s="5"/>
      <c r="H11" s="5"/>
      <c r="I11" s="5"/>
      <c r="J11" s="5"/>
      <c r="K11" s="5"/>
      <c r="L11" s="5"/>
      <c r="M11" s="5"/>
      <c r="N11" s="154"/>
      <c r="Q11" s="5"/>
      <c r="R11" s="5"/>
      <c r="S11" s="5"/>
      <c r="T11" s="5"/>
      <c r="U11" s="5"/>
      <c r="V11" s="5"/>
      <c r="W11" s="5"/>
      <c r="X11" s="5"/>
      <c r="Y11" s="5"/>
      <c r="Z11" s="5"/>
    </row>
    <row r="12" spans="1:26" x14ac:dyDescent="0.25">
      <c r="N12" s="156"/>
    </row>
    <row r="13" spans="1:26" x14ac:dyDescent="0.25">
      <c r="A13" s="1"/>
      <c r="D13" s="7"/>
      <c r="E13" s="7"/>
      <c r="F13" s="7"/>
      <c r="G13" s="7"/>
      <c r="H13" s="7"/>
      <c r="I13" s="7"/>
      <c r="J13" s="7"/>
      <c r="K13" s="7"/>
      <c r="L13" s="7"/>
      <c r="M13" s="7"/>
      <c r="N13" s="154"/>
      <c r="Q13" s="7"/>
      <c r="R13" s="7"/>
      <c r="S13" s="7"/>
      <c r="T13" s="7"/>
      <c r="U13" s="7"/>
      <c r="V13" s="7"/>
      <c r="W13" s="7"/>
      <c r="X13" s="7"/>
      <c r="Y13" s="7"/>
      <c r="Z13" s="7"/>
    </row>
    <row r="14" spans="1:26" x14ac:dyDescent="0.25">
      <c r="A14" s="1"/>
      <c r="D14" s="577" t="s">
        <v>232</v>
      </c>
      <c r="E14" s="577"/>
      <c r="F14" s="577"/>
      <c r="G14" s="577"/>
      <c r="H14" s="577"/>
      <c r="I14" s="577"/>
      <c r="J14" s="577"/>
      <c r="K14" s="577"/>
      <c r="L14" s="577"/>
      <c r="M14" s="577"/>
      <c r="N14" s="154"/>
      <c r="Q14" s="577" t="s">
        <v>232</v>
      </c>
      <c r="R14" s="577"/>
      <c r="S14" s="577"/>
      <c r="T14" s="577"/>
      <c r="U14" s="577"/>
      <c r="V14" s="577"/>
      <c r="W14" s="577"/>
      <c r="X14" s="577"/>
      <c r="Y14" s="577"/>
      <c r="Z14" s="577"/>
    </row>
    <row r="15" spans="1:26" x14ac:dyDescent="0.25">
      <c r="A15" s="1"/>
      <c r="C15" s="71" t="s">
        <v>4</v>
      </c>
      <c r="N15" s="154"/>
      <c r="P15" s="71" t="s">
        <v>4</v>
      </c>
    </row>
    <row r="16" spans="1:26" x14ac:dyDescent="0.25">
      <c r="A16" s="1"/>
      <c r="D16" s="555" t="str">
        <f>IF(B22&gt;1,"ERROR: SELECT ONLY ONE","")</f>
        <v/>
      </c>
      <c r="E16" s="555"/>
      <c r="F16" s="555"/>
      <c r="G16" s="555"/>
      <c r="H16" s="555"/>
      <c r="I16" s="555"/>
      <c r="J16" s="555"/>
      <c r="K16" s="555"/>
      <c r="L16" s="555"/>
      <c r="M16" s="555"/>
      <c r="N16" s="154"/>
      <c r="Q16" s="555" t="str">
        <f>IF(O22&gt;1,"ERROR: SELECT ONLY ONE","")</f>
        <v/>
      </c>
      <c r="R16" s="555"/>
      <c r="S16" s="555"/>
      <c r="T16" s="555"/>
      <c r="U16" s="555"/>
      <c r="V16" s="555"/>
      <c r="W16" s="555"/>
      <c r="X16" s="555"/>
      <c r="Y16" s="555"/>
      <c r="Z16" s="555"/>
    </row>
    <row r="17" spans="1:26" x14ac:dyDescent="0.25">
      <c r="A17" s="1"/>
      <c r="D17" s="1"/>
      <c r="E17" s="1"/>
      <c r="F17" s="1"/>
      <c r="G17" s="1"/>
      <c r="N17" s="154"/>
      <c r="Q17" s="1"/>
      <c r="R17" s="1"/>
      <c r="S17" s="1"/>
      <c r="T17" s="1"/>
    </row>
    <row r="18" spans="1:26" ht="16.5" thickBot="1" x14ac:dyDescent="0.3">
      <c r="A18" s="1"/>
      <c r="D18" s="514" t="s">
        <v>233</v>
      </c>
      <c r="E18" s="514"/>
      <c r="F18" s="514"/>
      <c r="G18" s="514"/>
      <c r="H18" s="514"/>
      <c r="I18" s="514"/>
      <c r="J18" s="514"/>
      <c r="K18" s="514"/>
      <c r="L18" s="514"/>
      <c r="M18" s="514"/>
      <c r="N18" s="154"/>
      <c r="Q18" s="514" t="s">
        <v>233</v>
      </c>
      <c r="R18" s="514"/>
      <c r="S18" s="514"/>
      <c r="T18" s="514"/>
      <c r="U18" s="514"/>
      <c r="V18" s="514"/>
      <c r="W18" s="514"/>
      <c r="X18" s="514"/>
      <c r="Y18" s="514"/>
      <c r="Z18" s="514"/>
    </row>
    <row r="19" spans="1:26" x14ac:dyDescent="0.25">
      <c r="A19" s="1"/>
      <c r="B19" s="273" t="s">
        <v>263</v>
      </c>
      <c r="C19" s="273" t="s">
        <v>248</v>
      </c>
      <c r="F19" s="10"/>
      <c r="G19" s="10"/>
      <c r="H19" s="10"/>
      <c r="I19" s="10"/>
      <c r="J19" s="10"/>
      <c r="K19" s="10"/>
      <c r="L19" s="10"/>
      <c r="M19" s="10"/>
      <c r="N19" s="154"/>
      <c r="O19" s="273" t="s">
        <v>263</v>
      </c>
      <c r="P19" s="273" t="s">
        <v>248</v>
      </c>
      <c r="S19" s="10"/>
      <c r="T19" s="10"/>
      <c r="U19" s="10"/>
      <c r="V19" s="10"/>
      <c r="W19" s="10"/>
      <c r="X19" s="10"/>
      <c r="Y19" s="10"/>
      <c r="Z19" s="10"/>
    </row>
    <row r="20" spans="1:26" ht="50.1" customHeight="1" x14ac:dyDescent="0.25">
      <c r="A20" s="1"/>
      <c r="B20" s="71">
        <f>IF(E20="X",1,0)</f>
        <v>0</v>
      </c>
      <c r="C20" s="71">
        <v>3</v>
      </c>
      <c r="D20" s="17" t="str">
        <f>IF(E20="X",C20,"")</f>
        <v/>
      </c>
      <c r="E20" s="68"/>
      <c r="F20" s="583" t="s">
        <v>484</v>
      </c>
      <c r="G20" s="583"/>
      <c r="H20" s="583"/>
      <c r="I20" s="583"/>
      <c r="J20" s="583"/>
      <c r="K20" s="583"/>
      <c r="L20" s="583"/>
      <c r="M20" s="583"/>
      <c r="N20" s="154"/>
      <c r="O20" s="71">
        <f>IF(R20="X",1,0)</f>
        <v>0</v>
      </c>
      <c r="P20" s="71">
        <v>3</v>
      </c>
      <c r="Q20" s="17" t="str">
        <f>IF(R20="X",P20,"")</f>
        <v/>
      </c>
      <c r="R20" s="288"/>
      <c r="S20" s="583" t="s">
        <v>484</v>
      </c>
      <c r="T20" s="583"/>
      <c r="U20" s="583"/>
      <c r="V20" s="583"/>
      <c r="W20" s="583"/>
      <c r="X20" s="583"/>
      <c r="Y20" s="583"/>
      <c r="Z20" s="583"/>
    </row>
    <row r="21" spans="1:26" ht="90" customHeight="1" x14ac:dyDescent="0.25">
      <c r="A21" s="1"/>
      <c r="B21" s="71">
        <f>IF(E21="X",1,0)</f>
        <v>0</v>
      </c>
      <c r="C21" s="71">
        <v>5</v>
      </c>
      <c r="D21" s="17" t="str">
        <f>IF(E21="X",C21,"")</f>
        <v/>
      </c>
      <c r="E21" s="68"/>
      <c r="F21" s="583" t="s">
        <v>485</v>
      </c>
      <c r="G21" s="583"/>
      <c r="H21" s="583"/>
      <c r="I21" s="583"/>
      <c r="J21" s="583"/>
      <c r="K21" s="583"/>
      <c r="L21" s="583"/>
      <c r="M21" s="583"/>
      <c r="N21" s="154"/>
      <c r="O21" s="71">
        <f>IF(R21="X",1,0)</f>
        <v>0</v>
      </c>
      <c r="P21" s="71">
        <v>5</v>
      </c>
      <c r="Q21" s="17" t="str">
        <f>IF(R21="X",P21,"")</f>
        <v/>
      </c>
      <c r="R21" s="288"/>
      <c r="S21" s="583" t="s">
        <v>485</v>
      </c>
      <c r="T21" s="583"/>
      <c r="U21" s="583"/>
      <c r="V21" s="583"/>
      <c r="W21" s="583"/>
      <c r="X21" s="583"/>
      <c r="Y21" s="583"/>
      <c r="Z21" s="583"/>
    </row>
    <row r="22" spans="1:26" ht="15" customHeight="1" x14ac:dyDescent="0.25">
      <c r="A22" s="1"/>
      <c r="B22" s="72">
        <f>SUM(B20:B21)</f>
        <v>0</v>
      </c>
      <c r="F22" s="11"/>
      <c r="N22" s="154"/>
      <c r="O22" s="72">
        <f>SUM(O20:O21)</f>
        <v>0</v>
      </c>
      <c r="S22" s="11"/>
    </row>
    <row r="23" spans="1:26" s="11" customFormat="1" ht="15" customHeight="1" x14ac:dyDescent="0.25">
      <c r="B23" s="71"/>
      <c r="C23" s="71"/>
      <c r="N23" s="155"/>
      <c r="O23" s="71"/>
      <c r="P23" s="71"/>
    </row>
    <row r="24" spans="1:26" ht="48.75" customHeight="1" x14ac:dyDescent="0.25">
      <c r="A24" s="1"/>
      <c r="D24" s="515"/>
      <c r="E24" s="515"/>
      <c r="F24" s="515"/>
      <c r="G24" s="515"/>
      <c r="H24" s="515"/>
      <c r="I24" s="515"/>
      <c r="J24" s="515"/>
      <c r="K24" s="515"/>
      <c r="L24" s="515"/>
      <c r="M24" s="515"/>
      <c r="N24" s="154"/>
      <c r="Q24" s="515"/>
      <c r="R24" s="515"/>
      <c r="S24" s="515"/>
      <c r="T24" s="515"/>
      <c r="U24" s="515"/>
      <c r="V24" s="515"/>
      <c r="W24" s="515"/>
      <c r="X24" s="515"/>
      <c r="Y24" s="515"/>
      <c r="Z24" s="515"/>
    </row>
    <row r="25" spans="1:26" s="11" customFormat="1" ht="62.25" customHeight="1" thickBot="1" x14ac:dyDescent="0.3">
      <c r="B25" s="71"/>
      <c r="C25" s="71"/>
      <c r="D25" s="516"/>
      <c r="E25" s="516"/>
      <c r="F25" s="516"/>
      <c r="G25" s="516"/>
      <c r="H25" s="516"/>
      <c r="I25" s="516"/>
      <c r="J25" s="516"/>
      <c r="K25" s="516"/>
      <c r="L25" s="516"/>
      <c r="M25" s="516"/>
      <c r="N25" s="155"/>
      <c r="O25" s="71"/>
      <c r="P25" s="71"/>
      <c r="Q25" s="516"/>
      <c r="R25" s="516"/>
      <c r="S25" s="516"/>
      <c r="T25" s="516"/>
      <c r="U25" s="516"/>
      <c r="V25" s="516"/>
      <c r="W25" s="516"/>
      <c r="X25" s="516"/>
      <c r="Y25" s="516"/>
      <c r="Z25" s="516"/>
    </row>
    <row r="26" spans="1:26" s="11" customFormat="1" ht="15" customHeight="1" x14ac:dyDescent="0.25">
      <c r="B26" s="71"/>
      <c r="C26" s="71"/>
      <c r="N26" s="152"/>
      <c r="O26" s="71"/>
      <c r="P26" s="71"/>
    </row>
    <row r="27" spans="1:26" s="11" customFormat="1" ht="15" customHeight="1" x14ac:dyDescent="0.25">
      <c r="B27" s="71"/>
      <c r="C27" s="71"/>
      <c r="N27" s="152"/>
      <c r="O27" s="71"/>
      <c r="P27" s="71"/>
    </row>
    <row r="28" spans="1:26" s="11" customFormat="1" ht="15" customHeight="1" x14ac:dyDescent="0.25">
      <c r="B28" s="71"/>
      <c r="C28" s="71"/>
      <c r="N28" s="152"/>
      <c r="O28" s="71"/>
      <c r="P28" s="71"/>
    </row>
    <row r="30" spans="1:26" ht="15" customHeight="1" x14ac:dyDescent="0.25">
      <c r="A30" s="1"/>
      <c r="D30" s="13"/>
      <c r="E30" s="13"/>
      <c r="F30" s="14"/>
      <c r="N30" s="148"/>
      <c r="Q30" s="13"/>
      <c r="R30" s="13"/>
      <c r="S30" s="14"/>
    </row>
    <row r="37" spans="1:26" x14ac:dyDescent="0.25">
      <c r="A37" s="1"/>
      <c r="D37" s="1"/>
      <c r="E37" s="1"/>
      <c r="G37" s="1"/>
      <c r="H37" s="1"/>
      <c r="I37" s="1"/>
      <c r="J37" s="1"/>
      <c r="K37" s="1"/>
      <c r="L37" s="1"/>
      <c r="M37" s="1"/>
      <c r="N37" s="148"/>
      <c r="Q37" s="1"/>
      <c r="R37" s="1"/>
      <c r="T37" s="1"/>
      <c r="U37" s="1"/>
      <c r="V37" s="1"/>
      <c r="W37" s="1"/>
      <c r="X37" s="1"/>
      <c r="Y37" s="1"/>
      <c r="Z37" s="1"/>
    </row>
  </sheetData>
  <sheetProtection algorithmName="SHA-512" hashValue="0LgGdowfhN5nmdsE6fnW9McSZxE9Epf1v3vTmZ+1LQR/KK4TbunttTJIEh74fddaNe5a4OduyX0l9JkBV4l5Xg==" saltValue="4K+4QJiNd1HDTsP14j4xvw==" spinCount="100000" sheet="1" objects="1" scenarios="1" selectLockedCells="1"/>
  <mergeCells count="22">
    <mergeCell ref="Q25:Z25"/>
    <mergeCell ref="Q14:Z14"/>
    <mergeCell ref="Q16:Z16"/>
    <mergeCell ref="Q18:Z18"/>
    <mergeCell ref="S20:Z20"/>
    <mergeCell ref="S21:Z21"/>
    <mergeCell ref="Q2:Z2"/>
    <mergeCell ref="Q3:Z3"/>
    <mergeCell ref="U6:Y6"/>
    <mergeCell ref="U8:V8"/>
    <mergeCell ref="D25:M25"/>
    <mergeCell ref="D2:M2"/>
    <mergeCell ref="D3:M3"/>
    <mergeCell ref="H6:L6"/>
    <mergeCell ref="H8:I8"/>
    <mergeCell ref="D14:M14"/>
    <mergeCell ref="D16:M16"/>
    <mergeCell ref="D18:M18"/>
    <mergeCell ref="F20:M20"/>
    <mergeCell ref="F21:M21"/>
    <mergeCell ref="D24:M24"/>
    <mergeCell ref="Q24:Z24"/>
  </mergeCells>
  <dataValidations count="1">
    <dataValidation type="list" allowBlank="1" showInputMessage="1" showErrorMessage="1" sqref="E20:E21 R20:R21">
      <formula1>C$14:C$15</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36"/>
  <sheetViews>
    <sheetView showGridLines="0" view="pageBreakPreview" zoomScaleNormal="100" zoomScaleSheetLayoutView="100" workbookViewId="0">
      <selection activeCell="E20" sqref="E20"/>
    </sheetView>
  </sheetViews>
  <sheetFormatPr defaultRowHeight="15.75" x14ac:dyDescent="0.25"/>
  <cols>
    <col min="1" max="1" width="5.140625" style="3" customWidth="1"/>
    <col min="2" max="3" width="9.140625" style="71" hidden="1" customWidth="1"/>
    <col min="4" max="5" width="4.85546875" style="3" customWidth="1"/>
    <col min="6" max="13" width="12.28515625" style="3" customWidth="1"/>
    <col min="14" max="14" width="1.7109375" style="18" customWidth="1"/>
    <col min="15" max="16" width="9.140625" style="71" hidden="1" customWidth="1"/>
    <col min="17" max="18" width="4.85546875" style="3" customWidth="1"/>
    <col min="19" max="26" width="12.28515625" style="3" customWidth="1"/>
    <col min="27" max="16384" width="9.140625" style="1"/>
  </cols>
  <sheetData>
    <row r="1" spans="1:26" x14ac:dyDescent="0.25">
      <c r="N1" s="156"/>
    </row>
    <row r="2" spans="1:26" x14ac:dyDescent="0.25">
      <c r="A2" s="1"/>
      <c r="D2" s="517" t="s">
        <v>486</v>
      </c>
      <c r="E2" s="517"/>
      <c r="F2" s="517"/>
      <c r="G2" s="517"/>
      <c r="H2" s="517"/>
      <c r="I2" s="517"/>
      <c r="J2" s="517"/>
      <c r="K2" s="517"/>
      <c r="L2" s="517"/>
      <c r="M2" s="517"/>
      <c r="N2" s="154"/>
      <c r="Q2" s="517" t="s">
        <v>486</v>
      </c>
      <c r="R2" s="517"/>
      <c r="S2" s="517"/>
      <c r="T2" s="517"/>
      <c r="U2" s="517"/>
      <c r="V2" s="517"/>
      <c r="W2" s="517"/>
      <c r="X2" s="517"/>
      <c r="Y2" s="517"/>
      <c r="Z2" s="517"/>
    </row>
    <row r="3" spans="1:26" ht="16.5" thickBot="1" x14ac:dyDescent="0.3">
      <c r="A3" s="1"/>
      <c r="D3" s="518" t="s">
        <v>249</v>
      </c>
      <c r="E3" s="518"/>
      <c r="F3" s="518"/>
      <c r="G3" s="518"/>
      <c r="H3" s="518"/>
      <c r="I3" s="518"/>
      <c r="J3" s="518"/>
      <c r="K3" s="518"/>
      <c r="L3" s="518"/>
      <c r="M3" s="518"/>
      <c r="N3" s="154"/>
      <c r="Q3" s="518" t="s">
        <v>250</v>
      </c>
      <c r="R3" s="518"/>
      <c r="S3" s="518"/>
      <c r="T3" s="518"/>
      <c r="U3" s="518"/>
      <c r="V3" s="518"/>
      <c r="W3" s="518"/>
      <c r="X3" s="518"/>
      <c r="Y3" s="518"/>
      <c r="Z3" s="518"/>
    </row>
    <row r="4" spans="1:26" x14ac:dyDescent="0.25">
      <c r="A4" s="1"/>
      <c r="D4" s="2"/>
      <c r="E4" s="2"/>
      <c r="F4" s="2"/>
      <c r="G4" s="2"/>
      <c r="H4" s="2"/>
      <c r="I4" s="2"/>
      <c r="J4" s="2"/>
      <c r="K4" s="2"/>
      <c r="L4" s="2"/>
      <c r="M4" s="2"/>
      <c r="N4" s="154"/>
      <c r="Q4" s="2"/>
      <c r="R4" s="2"/>
      <c r="S4" s="2"/>
      <c r="T4" s="2"/>
      <c r="U4" s="2"/>
      <c r="V4" s="2"/>
      <c r="W4" s="2"/>
      <c r="X4" s="2"/>
      <c r="Y4" s="2"/>
      <c r="Z4" s="2"/>
    </row>
    <row r="5" spans="1:26" x14ac:dyDescent="0.25">
      <c r="A5" s="1"/>
      <c r="D5" s="2"/>
      <c r="E5" s="2"/>
      <c r="G5" s="4" t="s">
        <v>0</v>
      </c>
      <c r="H5" s="61" t="str">
        <f>IF(Summary!E5="","",Summary!E5)</f>
        <v/>
      </c>
      <c r="I5" s="364"/>
      <c r="J5" s="364"/>
      <c r="K5" s="364"/>
      <c r="L5" s="364"/>
      <c r="M5" s="2"/>
      <c r="N5" s="154"/>
      <c r="Q5" s="2"/>
      <c r="R5" s="2"/>
      <c r="T5" s="4" t="s">
        <v>0</v>
      </c>
      <c r="U5" s="61" t="str">
        <f>IF(Summary!$S5="","",Summary!$S5)</f>
        <v/>
      </c>
      <c r="V5" s="364"/>
      <c r="W5" s="364"/>
      <c r="X5" s="364"/>
      <c r="Y5" s="364"/>
      <c r="Z5" s="2"/>
    </row>
    <row r="6" spans="1:26" x14ac:dyDescent="0.25">
      <c r="A6" s="1"/>
      <c r="G6" s="4" t="s">
        <v>1</v>
      </c>
      <c r="H6" s="561" t="str">
        <f>IF(Summary!E6="","",Summary!E6)</f>
        <v/>
      </c>
      <c r="I6" s="562"/>
      <c r="J6" s="562"/>
      <c r="K6" s="562"/>
      <c r="L6" s="563"/>
      <c r="N6" s="154"/>
      <c r="T6" s="4" t="s">
        <v>1</v>
      </c>
      <c r="U6" s="561" t="str">
        <f>IF(Summary!$S6="","",Summary!$S6)</f>
        <v/>
      </c>
      <c r="V6" s="562"/>
      <c r="W6" s="562"/>
      <c r="X6" s="562"/>
      <c r="Y6" s="563"/>
    </row>
    <row r="7" spans="1:26" x14ac:dyDescent="0.25">
      <c r="A7" s="1"/>
      <c r="G7" s="4"/>
      <c r="H7" s="362"/>
      <c r="I7" s="362"/>
      <c r="J7" s="364"/>
      <c r="K7" s="364"/>
      <c r="L7" s="364"/>
      <c r="N7" s="154"/>
      <c r="T7" s="4"/>
      <c r="U7" s="362"/>
      <c r="V7" s="362"/>
      <c r="W7" s="364"/>
      <c r="X7" s="364"/>
      <c r="Y7" s="364"/>
    </row>
    <row r="8" spans="1:26" x14ac:dyDescent="0.25">
      <c r="A8" s="1"/>
      <c r="G8" s="4" t="s">
        <v>244</v>
      </c>
      <c r="H8" s="564" t="str">
        <f>IF(Summary!E8="","",Summary!E8)</f>
        <v/>
      </c>
      <c r="I8" s="564"/>
      <c r="J8" s="364"/>
      <c r="K8" s="364"/>
      <c r="L8" s="364"/>
      <c r="N8" s="154"/>
      <c r="T8" s="4" t="s">
        <v>244</v>
      </c>
      <c r="U8" s="569" t="str">
        <f>IF(Summary!$S8="","",Summary!$S8)</f>
        <v/>
      </c>
      <c r="V8" s="570"/>
      <c r="W8" s="364"/>
      <c r="X8" s="364"/>
      <c r="Y8" s="364"/>
    </row>
    <row r="9" spans="1:26" x14ac:dyDescent="0.25">
      <c r="A9" s="1"/>
      <c r="G9" s="4"/>
      <c r="H9" s="309"/>
      <c r="I9" s="309"/>
      <c r="J9" s="364"/>
      <c r="K9" s="364"/>
      <c r="L9" s="364"/>
      <c r="N9" s="154"/>
      <c r="T9" s="4"/>
      <c r="U9" s="309"/>
      <c r="V9" s="309"/>
      <c r="W9" s="364"/>
      <c r="X9" s="364"/>
      <c r="Y9" s="364"/>
    </row>
    <row r="10" spans="1:26" x14ac:dyDescent="0.25">
      <c r="A10" s="1"/>
      <c r="G10" s="4" t="s">
        <v>241</v>
      </c>
      <c r="H10" s="63">
        <f>SUM(D20)</f>
        <v>0</v>
      </c>
      <c r="I10" s="309"/>
      <c r="J10" s="364"/>
      <c r="K10" s="364"/>
      <c r="L10" s="364"/>
      <c r="N10" s="154"/>
      <c r="T10" s="4" t="s">
        <v>242</v>
      </c>
      <c r="U10" s="63">
        <f>SUM(Q20)</f>
        <v>0</v>
      </c>
      <c r="V10" s="309"/>
      <c r="W10" s="364"/>
      <c r="X10" s="364"/>
      <c r="Y10" s="364"/>
    </row>
    <row r="11" spans="1:26" ht="16.5" thickBot="1" x14ac:dyDescent="0.3">
      <c r="A11" s="1"/>
      <c r="D11" s="5"/>
      <c r="E11" s="5"/>
      <c r="F11" s="5"/>
      <c r="G11" s="5"/>
      <c r="H11" s="5"/>
      <c r="I11" s="5"/>
      <c r="J11" s="5"/>
      <c r="K11" s="5"/>
      <c r="L11" s="5"/>
      <c r="M11" s="5"/>
      <c r="N11" s="154"/>
      <c r="Q11" s="5"/>
      <c r="R11" s="5"/>
      <c r="S11" s="5"/>
      <c r="T11" s="5"/>
      <c r="U11" s="5"/>
      <c r="V11" s="5"/>
      <c r="W11" s="5"/>
      <c r="X11" s="5"/>
      <c r="Y11" s="5"/>
      <c r="Z11" s="5"/>
    </row>
    <row r="12" spans="1:26" x14ac:dyDescent="0.25">
      <c r="N12" s="156"/>
    </row>
    <row r="13" spans="1:26" x14ac:dyDescent="0.25">
      <c r="A13" s="1"/>
      <c r="D13" s="7"/>
      <c r="E13" s="7"/>
      <c r="F13" s="7"/>
      <c r="G13" s="7"/>
      <c r="H13" s="7"/>
      <c r="I13" s="7"/>
      <c r="J13" s="7"/>
      <c r="K13" s="7"/>
      <c r="L13" s="7"/>
      <c r="M13" s="7"/>
      <c r="N13" s="154"/>
      <c r="Q13" s="7"/>
      <c r="R13" s="7"/>
      <c r="S13" s="7"/>
      <c r="T13" s="7"/>
      <c r="U13" s="7"/>
      <c r="V13" s="7"/>
      <c r="W13" s="7"/>
      <c r="X13" s="7"/>
      <c r="Y13" s="7"/>
      <c r="Z13" s="7"/>
    </row>
    <row r="14" spans="1:26" ht="36.75" customHeight="1" x14ac:dyDescent="0.25">
      <c r="A14" s="1"/>
      <c r="D14" s="584" t="s">
        <v>488</v>
      </c>
      <c r="E14" s="584"/>
      <c r="F14" s="584"/>
      <c r="G14" s="584"/>
      <c r="H14" s="584"/>
      <c r="I14" s="584"/>
      <c r="J14" s="584"/>
      <c r="K14" s="584"/>
      <c r="L14" s="584"/>
      <c r="M14" s="584"/>
      <c r="N14" s="154"/>
      <c r="Q14" s="584" t="s">
        <v>487</v>
      </c>
      <c r="R14" s="584"/>
      <c r="S14" s="584"/>
      <c r="T14" s="584"/>
      <c r="U14" s="584"/>
      <c r="V14" s="584"/>
      <c r="W14" s="584"/>
      <c r="X14" s="584"/>
      <c r="Y14" s="584"/>
      <c r="Z14" s="584"/>
    </row>
    <row r="15" spans="1:26" x14ac:dyDescent="0.25">
      <c r="A15" s="1"/>
      <c r="C15" s="71" t="s">
        <v>4</v>
      </c>
      <c r="N15" s="154"/>
      <c r="P15" s="71" t="s">
        <v>4</v>
      </c>
    </row>
    <row r="16" spans="1:26" hidden="1" x14ac:dyDescent="0.25">
      <c r="A16" s="1"/>
      <c r="D16" s="555" t="str">
        <f>IF(B21&gt;1,"ERROR: SELECT ONLY ONE","")</f>
        <v/>
      </c>
      <c r="E16" s="555"/>
      <c r="F16" s="555"/>
      <c r="G16" s="555"/>
      <c r="H16" s="555"/>
      <c r="I16" s="555"/>
      <c r="J16" s="555"/>
      <c r="K16" s="555"/>
      <c r="L16" s="555"/>
      <c r="M16" s="555"/>
      <c r="N16" s="154"/>
      <c r="Q16" s="555" t="str">
        <f>IF(O21&gt;1,"ERROR: SELECT ONLY ONE","")</f>
        <v/>
      </c>
      <c r="R16" s="555"/>
      <c r="S16" s="555"/>
      <c r="T16" s="555"/>
      <c r="U16" s="555"/>
      <c r="V16" s="555"/>
      <c r="W16" s="555"/>
      <c r="X16" s="555"/>
      <c r="Y16" s="555"/>
      <c r="Z16" s="555"/>
    </row>
    <row r="17" spans="1:26" x14ac:dyDescent="0.25">
      <c r="A17" s="1"/>
      <c r="D17" s="1"/>
      <c r="E17" s="1"/>
      <c r="F17" s="1"/>
      <c r="G17" s="1"/>
      <c r="N17" s="154"/>
      <c r="Q17" s="1"/>
      <c r="R17" s="1"/>
      <c r="S17" s="1"/>
      <c r="T17" s="1"/>
    </row>
    <row r="18" spans="1:26" ht="16.5" thickBot="1" x14ac:dyDescent="0.3">
      <c r="A18" s="1"/>
      <c r="D18" s="514" t="s">
        <v>607</v>
      </c>
      <c r="E18" s="514"/>
      <c r="F18" s="514"/>
      <c r="G18" s="514"/>
      <c r="H18" s="514"/>
      <c r="I18" s="514"/>
      <c r="J18" s="514"/>
      <c r="K18" s="514"/>
      <c r="L18" s="514"/>
      <c r="M18" s="514"/>
      <c r="N18" s="154"/>
      <c r="Q18" s="514" t="s">
        <v>607</v>
      </c>
      <c r="R18" s="514"/>
      <c r="S18" s="514"/>
      <c r="T18" s="514"/>
      <c r="U18" s="514"/>
      <c r="V18" s="514"/>
      <c r="W18" s="514"/>
      <c r="X18" s="514"/>
      <c r="Y18" s="514"/>
      <c r="Z18" s="514"/>
    </row>
    <row r="19" spans="1:26" x14ac:dyDescent="0.25">
      <c r="A19" s="1"/>
      <c r="B19" s="273"/>
      <c r="C19" s="273" t="s">
        <v>248</v>
      </c>
      <c r="F19" s="10"/>
      <c r="G19" s="10"/>
      <c r="H19" s="10"/>
      <c r="I19" s="10"/>
      <c r="J19" s="10"/>
      <c r="K19" s="10"/>
      <c r="L19" s="10"/>
      <c r="M19" s="10"/>
      <c r="N19" s="154"/>
      <c r="O19" s="273"/>
      <c r="P19" s="273" t="s">
        <v>248</v>
      </c>
      <c r="S19" s="10"/>
      <c r="T19" s="10"/>
      <c r="U19" s="10"/>
      <c r="V19" s="10"/>
      <c r="W19" s="10"/>
      <c r="X19" s="10"/>
      <c r="Y19" s="10"/>
      <c r="Z19" s="10"/>
    </row>
    <row r="20" spans="1:26" ht="36" customHeight="1" x14ac:dyDescent="0.25">
      <c r="A20" s="1"/>
      <c r="C20" s="71">
        <v>2</v>
      </c>
      <c r="D20" s="17" t="str">
        <f>IF(E20="X",C20,"")</f>
        <v/>
      </c>
      <c r="E20" s="68"/>
      <c r="F20" s="583" t="s">
        <v>489</v>
      </c>
      <c r="G20" s="583"/>
      <c r="H20" s="583"/>
      <c r="I20" s="583"/>
      <c r="J20" s="583"/>
      <c r="K20" s="583"/>
      <c r="L20" s="583"/>
      <c r="M20" s="583"/>
      <c r="N20" s="154"/>
      <c r="P20" s="71">
        <v>2</v>
      </c>
      <c r="Q20" s="17" t="str">
        <f>IF(R20="X",P20,"")</f>
        <v/>
      </c>
      <c r="R20" s="288"/>
      <c r="S20" s="583" t="s">
        <v>489</v>
      </c>
      <c r="T20" s="583"/>
      <c r="U20" s="583"/>
      <c r="V20" s="583"/>
      <c r="W20" s="583"/>
      <c r="X20" s="583"/>
      <c r="Y20" s="583"/>
      <c r="Z20" s="583"/>
    </row>
    <row r="21" spans="1:26" ht="15" customHeight="1" x14ac:dyDescent="0.25">
      <c r="A21" s="1"/>
      <c r="B21" s="72"/>
      <c r="F21" s="11"/>
      <c r="N21" s="154"/>
      <c r="O21" s="72"/>
      <c r="S21" s="11"/>
    </row>
    <row r="22" spans="1:26" s="11" customFormat="1" ht="15" customHeight="1" x14ac:dyDescent="0.25">
      <c r="B22" s="71"/>
      <c r="C22" s="71"/>
      <c r="N22" s="155"/>
      <c r="O22" s="71"/>
      <c r="P22" s="71"/>
    </row>
    <row r="23" spans="1:26" ht="48.75" customHeight="1" x14ac:dyDescent="0.25">
      <c r="A23" s="1"/>
      <c r="D23" s="515"/>
      <c r="E23" s="515"/>
      <c r="F23" s="515"/>
      <c r="G23" s="515"/>
      <c r="H23" s="515"/>
      <c r="I23" s="515"/>
      <c r="J23" s="515"/>
      <c r="K23" s="515"/>
      <c r="L23" s="515"/>
      <c r="M23" s="515"/>
      <c r="N23" s="154"/>
      <c r="Q23" s="515"/>
      <c r="R23" s="515"/>
      <c r="S23" s="515"/>
      <c r="T23" s="515"/>
      <c r="U23" s="515"/>
      <c r="V23" s="515"/>
      <c r="W23" s="515"/>
      <c r="X23" s="515"/>
      <c r="Y23" s="515"/>
      <c r="Z23" s="515"/>
    </row>
    <row r="24" spans="1:26" s="11" customFormat="1" ht="62.25" customHeight="1" thickBot="1" x14ac:dyDescent="0.3">
      <c r="B24" s="71"/>
      <c r="C24" s="71"/>
      <c r="D24" s="516"/>
      <c r="E24" s="516"/>
      <c r="F24" s="516"/>
      <c r="G24" s="516"/>
      <c r="H24" s="516"/>
      <c r="I24" s="516"/>
      <c r="J24" s="516"/>
      <c r="K24" s="516"/>
      <c r="L24" s="516"/>
      <c r="M24" s="516"/>
      <c r="N24" s="155"/>
      <c r="O24" s="71"/>
      <c r="P24" s="71"/>
      <c r="Q24" s="516"/>
      <c r="R24" s="516"/>
      <c r="S24" s="516"/>
      <c r="T24" s="516"/>
      <c r="U24" s="516"/>
      <c r="V24" s="516"/>
      <c r="W24" s="516"/>
      <c r="X24" s="516"/>
      <c r="Y24" s="516"/>
      <c r="Z24" s="516"/>
    </row>
    <row r="25" spans="1:26" s="11" customFormat="1" ht="15" customHeight="1" x14ac:dyDescent="0.25">
      <c r="B25" s="71"/>
      <c r="C25" s="71"/>
      <c r="N25" s="152"/>
      <c r="O25" s="71"/>
      <c r="P25" s="71"/>
    </row>
    <row r="26" spans="1:26" s="11" customFormat="1" ht="15" customHeight="1" x14ac:dyDescent="0.25">
      <c r="B26" s="71"/>
      <c r="C26" s="71"/>
      <c r="N26" s="152"/>
      <c r="O26" s="71"/>
      <c r="P26" s="71"/>
    </row>
    <row r="27" spans="1:26" s="11" customFormat="1" ht="15" customHeight="1" x14ac:dyDescent="0.25">
      <c r="B27" s="71"/>
      <c r="C27" s="71"/>
      <c r="N27" s="152"/>
      <c r="O27" s="71"/>
      <c r="P27" s="71"/>
    </row>
    <row r="29" spans="1:26" ht="15" customHeight="1" x14ac:dyDescent="0.25">
      <c r="A29" s="1"/>
      <c r="D29" s="13"/>
      <c r="E29" s="13"/>
      <c r="F29" s="14"/>
      <c r="N29" s="148"/>
      <c r="Q29" s="13"/>
      <c r="R29" s="13"/>
      <c r="S29" s="14"/>
    </row>
    <row r="36" spans="1:26" x14ac:dyDescent="0.25">
      <c r="A36" s="1"/>
      <c r="D36" s="1"/>
      <c r="E36" s="1"/>
      <c r="G36" s="1"/>
      <c r="H36" s="1"/>
      <c r="I36" s="1"/>
      <c r="J36" s="1"/>
      <c r="K36" s="1"/>
      <c r="L36" s="1"/>
      <c r="M36" s="1"/>
      <c r="N36" s="148"/>
      <c r="Q36" s="1"/>
      <c r="R36" s="1"/>
      <c r="T36" s="1"/>
      <c r="U36" s="1"/>
      <c r="V36" s="1"/>
      <c r="W36" s="1"/>
      <c r="X36" s="1"/>
      <c r="Y36" s="1"/>
      <c r="Z36" s="1"/>
    </row>
  </sheetData>
  <sheetProtection algorithmName="SHA-512" hashValue="VyxFXJNvRBHUazdmYxDg2031lgFI+JMXbCBASvp24TXnObJ9ExJ1Q2MeDAztKGY2QfdhAyXtRI69gdQMuGVizA==" saltValue="i06cgVlF1oXyYBFrxgoscQ==" spinCount="100000" sheet="1" objects="1" scenarios="1" selectLockedCells="1"/>
  <mergeCells count="20">
    <mergeCell ref="D23:M23"/>
    <mergeCell ref="Q23:Z23"/>
    <mergeCell ref="D24:M24"/>
    <mergeCell ref="Q24:Z24"/>
    <mergeCell ref="D18:M18"/>
    <mergeCell ref="Q18:Z18"/>
    <mergeCell ref="F20:M20"/>
    <mergeCell ref="S20:Z20"/>
    <mergeCell ref="H8:I8"/>
    <mergeCell ref="U8:V8"/>
    <mergeCell ref="D14:M14"/>
    <mergeCell ref="Q14:Z14"/>
    <mergeCell ref="D16:M16"/>
    <mergeCell ref="Q16:Z16"/>
    <mergeCell ref="D2:M2"/>
    <mergeCell ref="Q2:Z2"/>
    <mergeCell ref="D3:M3"/>
    <mergeCell ref="Q3:Z3"/>
    <mergeCell ref="H6:L6"/>
    <mergeCell ref="U6:Y6"/>
  </mergeCells>
  <dataValidations count="1">
    <dataValidation type="list" allowBlank="1" showInputMessage="1" showErrorMessage="1" sqref="E20 R20">
      <formula1>C$14:C$15</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R38"/>
  <sheetViews>
    <sheetView showGridLines="0" view="pageBreakPreview" zoomScale="85" zoomScaleNormal="100" zoomScaleSheetLayoutView="85" workbookViewId="0">
      <selection activeCell="S26" sqref="S26"/>
    </sheetView>
  </sheetViews>
  <sheetFormatPr defaultRowHeight="15" x14ac:dyDescent="0.25"/>
  <cols>
    <col min="1" max="1" width="9.140625" style="255"/>
    <col min="2" max="2" width="9.140625" style="256"/>
    <col min="3" max="15" width="9.140625" style="255"/>
    <col min="16" max="16" width="9.140625" style="255" customWidth="1"/>
    <col min="17" max="16384" width="9.140625" style="255"/>
  </cols>
  <sheetData>
    <row r="2" spans="2:18" ht="15.75" thickBot="1" x14ac:dyDescent="0.3">
      <c r="B2" s="750" t="s">
        <v>391</v>
      </c>
      <c r="C2" s="750"/>
      <c r="D2" s="750"/>
      <c r="E2" s="750"/>
      <c r="F2" s="750"/>
      <c r="G2" s="750"/>
      <c r="H2" s="750"/>
      <c r="I2" s="750"/>
      <c r="J2" s="750"/>
      <c r="K2" s="750"/>
      <c r="L2" s="750"/>
      <c r="M2" s="750"/>
      <c r="N2" s="750"/>
    </row>
    <row r="4" spans="2:18" ht="15.75" x14ac:dyDescent="0.25">
      <c r="D4" s="4" t="s">
        <v>0</v>
      </c>
      <c r="E4" s="176" t="str">
        <f>IF(Summary!E5="","",Summary!E5)</f>
        <v/>
      </c>
      <c r="F4" s="393"/>
      <c r="G4" s="393"/>
      <c r="H4" s="393"/>
      <c r="I4" s="393"/>
      <c r="J4" s="148"/>
      <c r="K4" s="18"/>
      <c r="L4" s="257"/>
    </row>
    <row r="5" spans="2:18" ht="15.75" x14ac:dyDescent="0.25">
      <c r="D5" s="4" t="s">
        <v>1</v>
      </c>
      <c r="E5" s="543" t="str">
        <f>IF(Summary!E6="","",Summary!E6)</f>
        <v/>
      </c>
      <c r="F5" s="544"/>
      <c r="G5" s="544"/>
      <c r="H5" s="544"/>
      <c r="I5" s="545"/>
      <c r="J5" s="148"/>
      <c r="K5" s="18"/>
      <c r="L5" s="257"/>
    </row>
    <row r="6" spans="2:18" ht="15.75" x14ac:dyDescent="0.25">
      <c r="D6" s="4"/>
      <c r="E6" s="457"/>
      <c r="F6" s="171"/>
      <c r="G6" s="393"/>
      <c r="H6" s="393"/>
      <c r="I6" s="393"/>
      <c r="J6" s="148"/>
      <c r="K6" s="18"/>
      <c r="L6" s="257"/>
    </row>
    <row r="7" spans="2:18" ht="15.75" x14ac:dyDescent="0.25">
      <c r="D7" s="4" t="s">
        <v>244</v>
      </c>
      <c r="E7" s="751" t="str">
        <f>IF(Summary!E8="","",Summary!E8)</f>
        <v/>
      </c>
      <c r="F7" s="751"/>
      <c r="G7" s="393"/>
      <c r="H7" s="393" t="s">
        <v>230</v>
      </c>
      <c r="I7" s="393"/>
      <c r="J7" s="148"/>
      <c r="K7" s="200" t="str">
        <f>IF(Summary!K8="","",Summary!K8)</f>
        <v/>
      </c>
      <c r="L7" s="257"/>
    </row>
    <row r="11" spans="2:18" ht="16.5" thickBot="1" x14ac:dyDescent="0.3">
      <c r="B11" s="748" t="s">
        <v>560</v>
      </c>
      <c r="C11" s="748"/>
      <c r="D11" s="748"/>
      <c r="E11" s="748"/>
      <c r="F11" s="748"/>
      <c r="G11" s="748"/>
      <c r="H11" s="748"/>
      <c r="I11" s="748"/>
      <c r="J11" s="748"/>
      <c r="K11" s="748"/>
      <c r="L11" s="748"/>
      <c r="M11" s="748"/>
      <c r="N11" s="748"/>
      <c r="O11" s="13"/>
      <c r="P11" s="13"/>
      <c r="Q11" s="13"/>
      <c r="R11" s="13"/>
    </row>
    <row r="12" spans="2:18" ht="15.75" x14ac:dyDescent="0.25">
      <c r="B12" s="254"/>
      <c r="C12" s="254"/>
      <c r="D12" s="254"/>
      <c r="E12" s="254"/>
      <c r="F12" s="254"/>
      <c r="G12" s="254"/>
      <c r="H12" s="254"/>
      <c r="I12" s="254"/>
      <c r="J12" s="254"/>
      <c r="K12" s="254"/>
      <c r="L12" s="254"/>
      <c r="M12" s="254"/>
      <c r="N12" s="254"/>
      <c r="O12" s="13"/>
      <c r="P12" s="13"/>
      <c r="Q12" s="13"/>
      <c r="R12" s="13"/>
    </row>
    <row r="13" spans="2:18" ht="15.75" x14ac:dyDescent="0.25">
      <c r="B13" s="254"/>
      <c r="C13" s="254" t="s">
        <v>566</v>
      </c>
      <c r="D13" s="254"/>
      <c r="E13" s="254"/>
      <c r="F13" s="464">
        <f>'15E1'!AF41</f>
        <v>0</v>
      </c>
      <c r="G13" s="254"/>
      <c r="H13" s="254"/>
      <c r="I13" s="254"/>
      <c r="J13" s="254"/>
      <c r="K13" s="254"/>
      <c r="L13" s="254"/>
      <c r="M13" s="254"/>
      <c r="N13" s="254"/>
      <c r="O13" s="13"/>
      <c r="P13" s="13"/>
      <c r="Q13" s="13"/>
      <c r="R13" s="13"/>
    </row>
    <row r="14" spans="2:18" ht="15.75" x14ac:dyDescent="0.25">
      <c r="B14" s="254"/>
      <c r="C14" s="254"/>
      <c r="D14" s="254"/>
      <c r="E14" s="254"/>
      <c r="F14" s="254"/>
      <c r="G14" s="254"/>
      <c r="H14" s="254"/>
      <c r="I14" s="254"/>
      <c r="J14" s="254"/>
      <c r="K14" s="254"/>
      <c r="L14" s="254"/>
      <c r="M14" s="254"/>
      <c r="N14" s="254"/>
      <c r="O14" s="13"/>
      <c r="P14" s="13"/>
      <c r="Q14" s="13"/>
      <c r="R14" s="13"/>
    </row>
    <row r="15" spans="2:18" ht="16.5" thickBot="1" x14ac:dyDescent="0.3">
      <c r="B15" s="748" t="s">
        <v>567</v>
      </c>
      <c r="C15" s="748"/>
      <c r="D15" s="748"/>
      <c r="E15" s="748"/>
      <c r="F15" s="748"/>
      <c r="G15" s="748"/>
      <c r="H15" s="748"/>
      <c r="I15" s="748"/>
      <c r="J15" s="748"/>
      <c r="K15" s="748"/>
      <c r="L15" s="748"/>
      <c r="M15" s="748"/>
      <c r="N15" s="748"/>
      <c r="O15" s="13"/>
      <c r="P15" s="13"/>
      <c r="Q15" s="13"/>
      <c r="R15" s="13"/>
    </row>
    <row r="16" spans="2:18" ht="15.75" x14ac:dyDescent="0.25">
      <c r="B16" s="254"/>
      <c r="C16" s="254"/>
      <c r="D16" s="254"/>
      <c r="E16" s="254"/>
      <c r="F16" s="254"/>
      <c r="G16" s="254"/>
      <c r="H16" s="254"/>
      <c r="I16" s="254"/>
      <c r="J16" s="254"/>
      <c r="K16" s="254"/>
      <c r="L16" s="254"/>
      <c r="M16" s="254"/>
      <c r="N16" s="254"/>
      <c r="O16" s="13"/>
      <c r="P16" s="13"/>
      <c r="Q16" s="13"/>
      <c r="R16" s="13"/>
    </row>
    <row r="17" spans="2:18" ht="15.75" x14ac:dyDescent="0.25">
      <c r="C17" s="758" t="s">
        <v>606</v>
      </c>
      <c r="D17" s="758"/>
      <c r="E17" s="758"/>
      <c r="F17" s="758"/>
      <c r="J17" s="152"/>
      <c r="K17" s="152"/>
      <c r="L17" s="152"/>
    </row>
    <row r="18" spans="2:18" ht="16.5" customHeight="1" x14ac:dyDescent="0.25">
      <c r="B18" s="255"/>
      <c r="C18" s="759" t="str">
        <f>'15F1'!R23</f>
        <v/>
      </c>
      <c r="D18" s="759"/>
      <c r="E18" s="427">
        <v>0.05</v>
      </c>
      <c r="F18" s="428">
        <v>9.9900000000000003E-2</v>
      </c>
      <c r="I18" s="760" t="s">
        <v>648</v>
      </c>
      <c r="J18" s="760"/>
      <c r="K18" s="760"/>
      <c r="L18" s="760"/>
      <c r="M18" s="502">
        <f>'15F1'!U17</f>
        <v>0</v>
      </c>
      <c r="N18" s="395"/>
    </row>
    <row r="19" spans="2:18" ht="16.5" customHeight="1" x14ac:dyDescent="0.25">
      <c r="B19" s="255"/>
      <c r="C19" s="759" t="str">
        <f>'15F1'!R24</f>
        <v/>
      </c>
      <c r="D19" s="759"/>
      <c r="E19" s="427">
        <v>0.1</v>
      </c>
      <c r="F19" s="428">
        <v>0.19989999999999999</v>
      </c>
      <c r="I19" s="761"/>
      <c r="J19" s="761"/>
      <c r="K19" s="761"/>
      <c r="L19" s="761"/>
      <c r="M19" s="396"/>
      <c r="N19" s="396"/>
    </row>
    <row r="20" spans="2:18" ht="16.5" customHeight="1" x14ac:dyDescent="0.25">
      <c r="B20" s="255"/>
      <c r="C20" s="759" t="str">
        <f>'15F1'!R25</f>
        <v/>
      </c>
      <c r="D20" s="759"/>
      <c r="E20" s="427">
        <v>0.2</v>
      </c>
      <c r="F20" s="428">
        <v>1</v>
      </c>
      <c r="I20" s="761"/>
      <c r="J20" s="761"/>
      <c r="K20" s="761"/>
      <c r="L20" s="761"/>
      <c r="M20" s="396"/>
      <c r="N20" s="396"/>
    </row>
    <row r="22" spans="2:18" ht="16.5" thickBot="1" x14ac:dyDescent="0.3">
      <c r="B22" s="748" t="s">
        <v>568</v>
      </c>
      <c r="C22" s="748"/>
      <c r="D22" s="748"/>
      <c r="E22" s="748"/>
      <c r="F22" s="748"/>
      <c r="G22" s="748"/>
      <c r="H22" s="748"/>
      <c r="I22" s="748"/>
      <c r="J22" s="748"/>
      <c r="K22" s="748"/>
      <c r="L22" s="748"/>
      <c r="M22" s="748"/>
      <c r="N22" s="748"/>
      <c r="O22" s="13"/>
      <c r="P22" s="13"/>
      <c r="Q22" s="13"/>
      <c r="R22" s="13"/>
    </row>
    <row r="24" spans="2:18" ht="15.75" customHeight="1" x14ac:dyDescent="0.25">
      <c r="B24" s="476" t="str">
        <f>'15F2'!S22</f>
        <v/>
      </c>
      <c r="C24" s="754" t="s">
        <v>645</v>
      </c>
      <c r="D24" s="755"/>
      <c r="E24" s="755"/>
      <c r="F24" s="755"/>
      <c r="G24" s="755"/>
      <c r="H24" s="755"/>
      <c r="I24" s="755"/>
      <c r="J24" s="755"/>
      <c r="K24" s="755"/>
      <c r="L24" s="755"/>
      <c r="M24" s="755"/>
      <c r="N24" s="756"/>
    </row>
    <row r="25" spans="2:18" ht="15.75" customHeight="1" x14ac:dyDescent="0.25">
      <c r="B25" s="476" t="str">
        <f>'15F2'!S23</f>
        <v/>
      </c>
      <c r="C25" s="754" t="s">
        <v>646</v>
      </c>
      <c r="D25" s="755"/>
      <c r="E25" s="755"/>
      <c r="F25" s="755"/>
      <c r="G25" s="755"/>
      <c r="H25" s="755"/>
      <c r="I25" s="755"/>
      <c r="J25" s="755"/>
      <c r="K25" s="755"/>
      <c r="L25" s="755"/>
      <c r="M25" s="755"/>
      <c r="N25" s="756"/>
    </row>
    <row r="27" spans="2:18" ht="15.75" x14ac:dyDescent="0.25">
      <c r="C27" s="757" t="s">
        <v>647</v>
      </c>
      <c r="D27" s="757"/>
      <c r="E27" s="757"/>
      <c r="F27" s="757"/>
      <c r="G27" s="757"/>
      <c r="H27" s="501">
        <f>'15F2'!U17</f>
        <v>0</v>
      </c>
    </row>
    <row r="29" spans="2:18" ht="16.5" thickBot="1" x14ac:dyDescent="0.3">
      <c r="B29" s="748" t="s">
        <v>564</v>
      </c>
      <c r="C29" s="748"/>
      <c r="D29" s="748"/>
      <c r="E29" s="748"/>
      <c r="F29" s="748"/>
      <c r="G29" s="748"/>
      <c r="H29" s="748"/>
      <c r="I29" s="748"/>
      <c r="J29" s="748"/>
      <c r="K29" s="748"/>
      <c r="L29" s="748"/>
      <c r="M29" s="748"/>
      <c r="N29" s="748"/>
      <c r="O29" s="13"/>
      <c r="P29" s="13"/>
      <c r="Q29" s="13"/>
      <c r="R29" s="13"/>
    </row>
    <row r="30" spans="2:18" ht="15.75" x14ac:dyDescent="0.25">
      <c r="B30" s="254"/>
      <c r="C30" s="254"/>
      <c r="D30" s="254"/>
      <c r="E30" s="254"/>
      <c r="F30" s="254"/>
      <c r="G30" s="254"/>
      <c r="H30" s="254"/>
      <c r="I30" s="254"/>
      <c r="J30" s="254"/>
      <c r="K30" s="254"/>
      <c r="L30" s="254"/>
      <c r="M30" s="254"/>
      <c r="N30" s="254"/>
      <c r="O30" s="13"/>
      <c r="P30" s="13"/>
      <c r="Q30" s="13"/>
      <c r="R30" s="13"/>
    </row>
    <row r="31" spans="2:18" x14ac:dyDescent="0.25">
      <c r="B31" s="753" t="str">
        <f>IF('15F3'!R20="X","X","")</f>
        <v/>
      </c>
      <c r="C31" s="752" t="s">
        <v>484</v>
      </c>
      <c r="D31" s="752"/>
      <c r="E31" s="752"/>
      <c r="F31" s="752"/>
      <c r="G31" s="752"/>
      <c r="H31" s="752"/>
      <c r="I31" s="752"/>
      <c r="J31" s="752"/>
      <c r="K31" s="752"/>
      <c r="L31" s="752"/>
      <c r="M31" s="752"/>
      <c r="N31" s="752"/>
    </row>
    <row r="32" spans="2:18" x14ac:dyDescent="0.25">
      <c r="B32" s="753"/>
      <c r="C32" s="752"/>
      <c r="D32" s="752"/>
      <c r="E32" s="752"/>
      <c r="F32" s="752"/>
      <c r="G32" s="752"/>
      <c r="H32" s="752"/>
      <c r="I32" s="752"/>
      <c r="J32" s="752"/>
      <c r="K32" s="752"/>
      <c r="L32" s="752"/>
      <c r="M32" s="752"/>
      <c r="N32" s="752"/>
    </row>
    <row r="33" spans="2:18" x14ac:dyDescent="0.25">
      <c r="B33" s="753" t="str">
        <f>IF('15F3'!R21="X","X","")</f>
        <v/>
      </c>
      <c r="C33" s="752" t="s">
        <v>569</v>
      </c>
      <c r="D33" s="752"/>
      <c r="E33" s="752"/>
      <c r="F33" s="752"/>
      <c r="G33" s="752"/>
      <c r="H33" s="752"/>
      <c r="I33" s="752"/>
      <c r="J33" s="752"/>
      <c r="K33" s="752"/>
      <c r="L33" s="752"/>
      <c r="M33" s="752"/>
      <c r="N33" s="752"/>
    </row>
    <row r="34" spans="2:18" x14ac:dyDescent="0.25">
      <c r="B34" s="753"/>
      <c r="C34" s="752"/>
      <c r="D34" s="752"/>
      <c r="E34" s="752"/>
      <c r="F34" s="752"/>
      <c r="G34" s="752"/>
      <c r="H34" s="752"/>
      <c r="I34" s="752"/>
      <c r="J34" s="752"/>
      <c r="K34" s="752"/>
      <c r="L34" s="752"/>
      <c r="M34" s="752"/>
      <c r="N34" s="752"/>
    </row>
    <row r="36" spans="2:18" ht="16.5" thickBot="1" x14ac:dyDescent="0.3">
      <c r="B36" s="748" t="s">
        <v>565</v>
      </c>
      <c r="C36" s="748"/>
      <c r="D36" s="748"/>
      <c r="E36" s="748"/>
      <c r="F36" s="748"/>
      <c r="G36" s="748"/>
      <c r="H36" s="748"/>
      <c r="I36" s="748"/>
      <c r="J36" s="748"/>
      <c r="K36" s="748"/>
      <c r="L36" s="748"/>
      <c r="M36" s="748"/>
      <c r="N36" s="748"/>
      <c r="O36" s="13"/>
      <c r="P36" s="13"/>
      <c r="Q36" s="13"/>
      <c r="R36" s="13"/>
    </row>
    <row r="37" spans="2:18" ht="15.75" x14ac:dyDescent="0.25">
      <c r="B37" s="254"/>
      <c r="C37" s="254"/>
      <c r="D37" s="254"/>
      <c r="E37" s="254"/>
      <c r="F37" s="254"/>
      <c r="G37" s="254"/>
      <c r="H37" s="254"/>
      <c r="I37" s="254"/>
      <c r="J37" s="254"/>
      <c r="K37" s="254"/>
      <c r="L37" s="254"/>
      <c r="M37" s="254"/>
      <c r="N37" s="254"/>
      <c r="O37" s="13"/>
      <c r="P37" s="13"/>
      <c r="Q37" s="13"/>
      <c r="R37" s="13"/>
    </row>
    <row r="38" spans="2:18" x14ac:dyDescent="0.25">
      <c r="B38" s="476" t="str">
        <f>IF('15F4'!R20="X","X","")</f>
        <v/>
      </c>
      <c r="C38" s="749" t="s">
        <v>489</v>
      </c>
      <c r="D38" s="749"/>
      <c r="E38" s="749"/>
      <c r="F38" s="749"/>
      <c r="G38" s="749"/>
      <c r="H38" s="749"/>
      <c r="I38" s="749"/>
      <c r="J38" s="749"/>
      <c r="K38" s="749"/>
      <c r="L38" s="749"/>
      <c r="M38" s="749"/>
      <c r="N38" s="749"/>
    </row>
  </sheetData>
  <sheetProtection algorithmName="SHA-512" hashValue="Gf5L1yQ8X/s/gZQr07Gw02w1llNYIR45aRgM617/24B04f/3LGboOzs7YHvBq3GnYeKd5+QWD6qNzYO+mkhblA==" saltValue="0I2GzELrO9Wsjx0MwXlrdQ==" spinCount="100000" sheet="1" objects="1" scenarios="1" selectLockedCells="1"/>
  <mergeCells count="23">
    <mergeCell ref="C19:D19"/>
    <mergeCell ref="C20:D20"/>
    <mergeCell ref="C25:N25"/>
    <mergeCell ref="B22:N22"/>
    <mergeCell ref="I18:L18"/>
    <mergeCell ref="I19:L19"/>
    <mergeCell ref="I20:L20"/>
    <mergeCell ref="B36:N36"/>
    <mergeCell ref="C38:N38"/>
    <mergeCell ref="B2:N2"/>
    <mergeCell ref="E5:I5"/>
    <mergeCell ref="E7:F7"/>
    <mergeCell ref="B11:N11"/>
    <mergeCell ref="B29:N29"/>
    <mergeCell ref="C31:N32"/>
    <mergeCell ref="B31:B32"/>
    <mergeCell ref="B15:N15"/>
    <mergeCell ref="C33:N34"/>
    <mergeCell ref="B33:B34"/>
    <mergeCell ref="C24:N24"/>
    <mergeCell ref="C27:G27"/>
    <mergeCell ref="C17:F17"/>
    <mergeCell ref="C18:D18"/>
  </mergeCells>
  <dataValidations disablePrompts="1" count="2">
    <dataValidation showInputMessage="1" showErrorMessage="1" sqref="E7:F7"/>
    <dataValidation operator="greaterThan" allowBlank="1" showInputMessage="1" showErrorMessage="1" sqref="K7"/>
  </dataValidations>
  <pageMargins left="0.7" right="0.7" top="0.75" bottom="0.75" header="0.3" footer="0.3"/>
  <pageSetup scale="71" fitToHeight="3" orientation="portrait" r:id="rId1"/>
  <headerFooter>
    <oddFooter>&amp;LVersion: 1/1/2014&amp;CTab: &amp;A&amp;RPrint 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E191"/>
  <sheetViews>
    <sheetView showGridLines="0" view="pageBreakPreview" zoomScaleNormal="100" zoomScaleSheetLayoutView="100" workbookViewId="0">
      <selection activeCell="E16" sqref="E16"/>
    </sheetView>
  </sheetViews>
  <sheetFormatPr defaultRowHeight="15" x14ac:dyDescent="0.25"/>
  <cols>
    <col min="1" max="1" width="3.28515625" style="174" customWidth="1"/>
    <col min="2" max="2" width="11.140625" style="172" hidden="1" customWidth="1"/>
    <col min="3" max="3" width="6.5703125" style="173" hidden="1" customWidth="1"/>
    <col min="4" max="4" width="6.140625" style="175" customWidth="1"/>
    <col min="5" max="5" width="3.28515625" style="174" customWidth="1"/>
    <col min="6" max="15" width="9.140625" style="174"/>
    <col min="16" max="16" width="6.7109375" style="174" hidden="1" customWidth="1"/>
    <col min="17" max="17" width="5" style="174" customWidth="1"/>
    <col min="18" max="18" width="11.140625" style="172" hidden="1" customWidth="1"/>
    <col min="19" max="19" width="6.5703125" style="173" hidden="1" customWidth="1"/>
    <col min="20" max="20" width="6.140625" style="456" customWidth="1"/>
    <col min="21" max="21" width="3.28515625" style="174" customWidth="1"/>
    <col min="22" max="16384" width="9.140625" style="174"/>
  </cols>
  <sheetData>
    <row r="2" spans="2:31" x14ac:dyDescent="0.25">
      <c r="D2" s="540" t="s">
        <v>280</v>
      </c>
      <c r="E2" s="540"/>
      <c r="F2" s="540"/>
      <c r="G2" s="540"/>
      <c r="H2" s="540"/>
      <c r="I2" s="540"/>
      <c r="J2" s="540"/>
      <c r="K2" s="540"/>
      <c r="L2" s="540"/>
      <c r="M2" s="540"/>
      <c r="N2" s="540"/>
      <c r="O2" s="540"/>
      <c r="P2" s="399"/>
      <c r="T2" s="540" t="s">
        <v>280</v>
      </c>
      <c r="U2" s="540"/>
      <c r="V2" s="540"/>
      <c r="W2" s="540"/>
      <c r="X2" s="540"/>
      <c r="Y2" s="540"/>
      <c r="Z2" s="540"/>
      <c r="AA2" s="540"/>
      <c r="AB2" s="540"/>
      <c r="AC2" s="540"/>
      <c r="AD2" s="540"/>
      <c r="AE2" s="540"/>
    </row>
    <row r="3" spans="2:31" ht="15.75" thickBot="1" x14ac:dyDescent="0.3">
      <c r="D3" s="541" t="s">
        <v>249</v>
      </c>
      <c r="E3" s="541"/>
      <c r="F3" s="541"/>
      <c r="G3" s="541"/>
      <c r="H3" s="541"/>
      <c r="I3" s="541"/>
      <c r="J3" s="541"/>
      <c r="K3" s="541"/>
      <c r="L3" s="541"/>
      <c r="M3" s="541"/>
      <c r="N3" s="541"/>
      <c r="O3" s="541"/>
      <c r="P3" s="401"/>
      <c r="T3" s="541" t="s">
        <v>250</v>
      </c>
      <c r="U3" s="541"/>
      <c r="V3" s="541"/>
      <c r="W3" s="541"/>
      <c r="X3" s="541"/>
      <c r="Y3" s="541"/>
      <c r="Z3" s="541"/>
      <c r="AA3" s="541"/>
      <c r="AB3" s="541"/>
      <c r="AC3" s="541"/>
      <c r="AD3" s="541"/>
      <c r="AE3" s="541"/>
    </row>
    <row r="5" spans="2:31" ht="15.75" x14ac:dyDescent="0.25">
      <c r="F5" s="4" t="s">
        <v>0</v>
      </c>
      <c r="G5" s="176" t="str">
        <f>IF(Summary!$E5="","",Summary!$E5)</f>
        <v/>
      </c>
      <c r="H5" s="149"/>
      <c r="I5" s="149"/>
      <c r="J5" s="149"/>
      <c r="K5" s="149"/>
      <c r="V5" s="4" t="s">
        <v>0</v>
      </c>
      <c r="W5" s="176" t="str">
        <f>IF(Summary!$E5="","",Summary!$E5)</f>
        <v/>
      </c>
      <c r="X5" s="393"/>
      <c r="Y5" s="393"/>
      <c r="Z5" s="393"/>
      <c r="AA5" s="393"/>
    </row>
    <row r="6" spans="2:31" ht="15.75" x14ac:dyDescent="0.25">
      <c r="F6" s="4" t="s">
        <v>1</v>
      </c>
      <c r="G6" s="543" t="str">
        <f>IF(Summary!$E6="","",Summary!$E6)</f>
        <v/>
      </c>
      <c r="H6" s="544"/>
      <c r="I6" s="544"/>
      <c r="J6" s="544"/>
      <c r="K6" s="545"/>
      <c r="V6" s="4" t="s">
        <v>1</v>
      </c>
      <c r="W6" s="543" t="str">
        <f>IF(Summary!$E6="","",Summary!$E6)</f>
        <v/>
      </c>
      <c r="X6" s="544"/>
      <c r="Y6" s="544"/>
      <c r="Z6" s="544"/>
      <c r="AA6" s="545"/>
    </row>
    <row r="7" spans="2:31" ht="15.75" x14ac:dyDescent="0.25">
      <c r="F7" s="4"/>
      <c r="G7" s="170"/>
      <c r="H7" s="171"/>
      <c r="I7" s="149"/>
      <c r="J7" s="149"/>
      <c r="K7" s="149"/>
      <c r="V7" s="4"/>
      <c r="W7" s="457"/>
      <c r="X7" s="171"/>
      <c r="Y7" s="393"/>
      <c r="Z7" s="393"/>
      <c r="AA7" s="393"/>
    </row>
    <row r="8" spans="2:31" ht="15.75" x14ac:dyDescent="0.25">
      <c r="F8" s="4" t="s">
        <v>244</v>
      </c>
      <c r="G8" s="546" t="str">
        <f>IF(Summary!$E8="","",Summary!$E8)</f>
        <v/>
      </c>
      <c r="H8" s="547"/>
      <c r="I8" s="149"/>
      <c r="J8" s="149"/>
      <c r="K8" s="149"/>
      <c r="V8" s="4" t="s">
        <v>244</v>
      </c>
      <c r="W8" s="546" t="str">
        <f>IF(Summary!$E8="","",Summary!$E8)</f>
        <v/>
      </c>
      <c r="X8" s="547"/>
      <c r="Y8" s="393"/>
      <c r="Z8" s="393"/>
      <c r="AA8" s="393"/>
    </row>
    <row r="9" spans="2:31" ht="15.75" thickBot="1" x14ac:dyDescent="0.3">
      <c r="D9" s="245"/>
      <c r="E9" s="177"/>
      <c r="F9" s="177"/>
      <c r="G9" s="177"/>
      <c r="H9" s="177"/>
      <c r="I9" s="177"/>
      <c r="J9" s="177"/>
      <c r="K9" s="177"/>
      <c r="L9" s="177"/>
      <c r="M9" s="177"/>
      <c r="N9" s="177"/>
      <c r="O9" s="177"/>
      <c r="P9" s="255"/>
      <c r="T9" s="245"/>
      <c r="U9" s="177"/>
      <c r="V9" s="177"/>
      <c r="W9" s="177"/>
      <c r="X9" s="177"/>
      <c r="Y9" s="177"/>
      <c r="Z9" s="177"/>
      <c r="AA9" s="177"/>
      <c r="AB9" s="177"/>
      <c r="AC9" s="177"/>
      <c r="AD9" s="177"/>
      <c r="AE9" s="177"/>
    </row>
    <row r="10" spans="2:31" x14ac:dyDescent="0.25">
      <c r="D10" s="244"/>
    </row>
    <row r="11" spans="2:31" ht="34.5" customHeight="1" x14ac:dyDescent="0.25">
      <c r="D11" s="542" t="s">
        <v>336</v>
      </c>
      <c r="E11" s="542"/>
      <c r="F11" s="542"/>
      <c r="G11" s="542"/>
      <c r="H11" s="542"/>
      <c r="I11" s="542"/>
      <c r="J11" s="542"/>
      <c r="K11" s="542"/>
      <c r="L11" s="542"/>
      <c r="M11" s="542"/>
      <c r="N11" s="542"/>
      <c r="O11" s="542"/>
      <c r="P11" s="400"/>
      <c r="T11" s="542" t="s">
        <v>336</v>
      </c>
      <c r="U11" s="542"/>
      <c r="V11" s="542"/>
      <c r="W11" s="542"/>
      <c r="X11" s="542"/>
      <c r="Y11" s="542"/>
      <c r="Z11" s="542"/>
      <c r="AA11" s="542"/>
      <c r="AB11" s="542"/>
      <c r="AC11" s="542"/>
      <c r="AD11" s="542"/>
      <c r="AE11" s="542"/>
    </row>
    <row r="12" spans="2:31" ht="38.25" customHeight="1" x14ac:dyDescent="0.25">
      <c r="D12" s="542" t="s">
        <v>335</v>
      </c>
      <c r="E12" s="542"/>
      <c r="F12" s="542"/>
      <c r="G12" s="542"/>
      <c r="H12" s="542"/>
      <c r="I12" s="542"/>
      <c r="J12" s="542"/>
      <c r="K12" s="542"/>
      <c r="L12" s="542"/>
      <c r="M12" s="542"/>
      <c r="N12" s="542"/>
      <c r="O12" s="542"/>
      <c r="P12" s="400"/>
      <c r="T12" s="542" t="s">
        <v>335</v>
      </c>
      <c r="U12" s="542"/>
      <c r="V12" s="542"/>
      <c r="W12" s="542"/>
      <c r="X12" s="542"/>
      <c r="Y12" s="542"/>
      <c r="Z12" s="542"/>
      <c r="AA12" s="542"/>
      <c r="AB12" s="542"/>
      <c r="AC12" s="542"/>
      <c r="AD12" s="542"/>
      <c r="AE12" s="542"/>
    </row>
    <row r="13" spans="2:31" ht="16.5" thickBot="1" x14ac:dyDescent="0.3">
      <c r="D13" s="165" t="s">
        <v>348</v>
      </c>
      <c r="E13" s="177"/>
      <c r="F13" s="177"/>
      <c r="G13" s="177"/>
      <c r="H13" s="177"/>
      <c r="I13" s="177"/>
      <c r="J13" s="177"/>
      <c r="K13" s="177"/>
      <c r="L13" s="177"/>
      <c r="M13" s="177"/>
      <c r="N13" s="177"/>
      <c r="O13" s="177"/>
      <c r="P13" s="255"/>
      <c r="T13" s="165" t="s">
        <v>348</v>
      </c>
      <c r="U13" s="177"/>
      <c r="V13" s="177"/>
      <c r="W13" s="177"/>
      <c r="X13" s="177"/>
      <c r="Y13" s="177"/>
      <c r="Z13" s="177"/>
      <c r="AA13" s="177"/>
      <c r="AB13" s="177"/>
      <c r="AC13" s="177"/>
      <c r="AD13" s="177"/>
      <c r="AE13" s="177"/>
    </row>
    <row r="14" spans="2:31" ht="15.75" x14ac:dyDescent="0.25">
      <c r="B14" s="178" t="s">
        <v>277</v>
      </c>
      <c r="C14" s="178" t="s">
        <v>202</v>
      </c>
      <c r="D14" s="3"/>
      <c r="R14" s="178" t="s">
        <v>277</v>
      </c>
      <c r="S14" s="178" t="s">
        <v>202</v>
      </c>
      <c r="T14" s="3"/>
    </row>
    <row r="15" spans="2:31" ht="15.75" x14ac:dyDescent="0.25">
      <c r="B15" s="379">
        <v>1</v>
      </c>
      <c r="C15" s="290">
        <f>SUM(C16)</f>
        <v>0</v>
      </c>
      <c r="D15" s="59" t="s">
        <v>622</v>
      </c>
      <c r="R15" s="379">
        <v>1</v>
      </c>
      <c r="S15" s="290">
        <f>SUM(S16)</f>
        <v>0</v>
      </c>
      <c r="T15" s="59" t="s">
        <v>622</v>
      </c>
    </row>
    <row r="16" spans="2:31" ht="15" customHeight="1" x14ac:dyDescent="0.25">
      <c r="B16" s="377"/>
      <c r="C16" s="378">
        <f>IF(E16="X",1,0)</f>
        <v>0</v>
      </c>
      <c r="E16" s="185"/>
      <c r="F16" s="538" t="s">
        <v>623</v>
      </c>
      <c r="G16" s="538"/>
      <c r="H16" s="538"/>
      <c r="I16" s="538"/>
      <c r="J16" s="538"/>
      <c r="K16" s="538"/>
      <c r="L16" s="538"/>
      <c r="M16" s="538"/>
      <c r="N16" s="538"/>
      <c r="O16" s="538"/>
      <c r="P16" s="397"/>
      <c r="R16" s="377"/>
      <c r="S16" s="378">
        <f>IF(U16="X",1,0)</f>
        <v>0</v>
      </c>
      <c r="U16" s="301"/>
      <c r="V16" s="538" t="s">
        <v>623</v>
      </c>
      <c r="W16" s="538"/>
      <c r="X16" s="538"/>
      <c r="Y16" s="538"/>
      <c r="Z16" s="538"/>
      <c r="AA16" s="538"/>
      <c r="AB16" s="538"/>
      <c r="AC16" s="538"/>
      <c r="AD16" s="538"/>
      <c r="AE16" s="538"/>
    </row>
    <row r="17" spans="2:31" ht="15.75" x14ac:dyDescent="0.25">
      <c r="B17" s="183"/>
      <c r="C17" s="184"/>
      <c r="E17" s="59"/>
      <c r="F17" s="538"/>
      <c r="G17" s="538"/>
      <c r="H17" s="538"/>
      <c r="I17" s="538"/>
      <c r="J17" s="538"/>
      <c r="K17" s="538"/>
      <c r="L17" s="538"/>
      <c r="M17" s="538"/>
      <c r="N17" s="538"/>
      <c r="O17" s="538"/>
      <c r="P17" s="397"/>
      <c r="R17" s="183"/>
      <c r="S17" s="184"/>
      <c r="U17" s="59"/>
      <c r="V17" s="538"/>
      <c r="W17" s="538"/>
      <c r="X17" s="538"/>
      <c r="Y17" s="538"/>
      <c r="Z17" s="538"/>
      <c r="AA17" s="538"/>
      <c r="AB17" s="538"/>
      <c r="AC17" s="538"/>
      <c r="AD17" s="538"/>
      <c r="AE17" s="538"/>
    </row>
    <row r="18" spans="2:31" ht="15.75" x14ac:dyDescent="0.25">
      <c r="B18" s="379">
        <v>1</v>
      </c>
      <c r="C18" s="290">
        <f>SUM(C19)</f>
        <v>0</v>
      </c>
      <c r="D18" s="59" t="s">
        <v>394</v>
      </c>
      <c r="R18" s="379">
        <v>1</v>
      </c>
      <c r="S18" s="290">
        <f>SUM(S19)</f>
        <v>0</v>
      </c>
      <c r="T18" s="59" t="s">
        <v>394</v>
      </c>
    </row>
    <row r="19" spans="2:31" ht="15" customHeight="1" x14ac:dyDescent="0.25">
      <c r="B19" s="377"/>
      <c r="C19" s="378">
        <f>IF(E19="X",1,0)</f>
        <v>0</v>
      </c>
      <c r="E19" s="185"/>
      <c r="F19" s="538" t="s">
        <v>168</v>
      </c>
      <c r="G19" s="538"/>
      <c r="H19" s="538"/>
      <c r="I19" s="538"/>
      <c r="J19" s="538"/>
      <c r="K19" s="538"/>
      <c r="L19" s="538"/>
      <c r="M19" s="538"/>
      <c r="N19" s="538"/>
      <c r="O19" s="538"/>
      <c r="P19" s="397"/>
      <c r="R19" s="377"/>
      <c r="S19" s="378">
        <f>IF(U19="X",1,0)</f>
        <v>0</v>
      </c>
      <c r="U19" s="301"/>
      <c r="V19" s="538" t="s">
        <v>168</v>
      </c>
      <c r="W19" s="538"/>
      <c r="X19" s="538"/>
      <c r="Y19" s="538"/>
      <c r="Z19" s="538"/>
      <c r="AA19" s="538"/>
      <c r="AB19" s="538"/>
      <c r="AC19" s="538"/>
      <c r="AD19" s="538"/>
      <c r="AE19" s="538"/>
    </row>
    <row r="20" spans="2:31" ht="15.75" x14ac:dyDescent="0.25">
      <c r="B20" s="183"/>
      <c r="C20" s="184"/>
      <c r="E20" s="59"/>
      <c r="F20" s="538"/>
      <c r="G20" s="538"/>
      <c r="H20" s="538"/>
      <c r="I20" s="538"/>
      <c r="J20" s="538"/>
      <c r="K20" s="538"/>
      <c r="L20" s="538"/>
      <c r="M20" s="538"/>
      <c r="N20" s="538"/>
      <c r="O20" s="538"/>
      <c r="P20" s="397"/>
      <c r="R20" s="183"/>
      <c r="S20" s="184"/>
      <c r="U20" s="59"/>
      <c r="V20" s="538"/>
      <c r="W20" s="538"/>
      <c r="X20" s="538"/>
      <c r="Y20" s="538"/>
      <c r="Z20" s="538"/>
      <c r="AA20" s="538"/>
      <c r="AB20" s="538"/>
      <c r="AC20" s="538"/>
      <c r="AD20" s="538"/>
      <c r="AE20" s="538"/>
    </row>
    <row r="21" spans="2:31" ht="15.75" x14ac:dyDescent="0.25">
      <c r="B21" s="179">
        <v>2</v>
      </c>
      <c r="C21" s="180">
        <f>SUM(C22:C24)</f>
        <v>0</v>
      </c>
      <c r="D21" s="59" t="s">
        <v>414</v>
      </c>
      <c r="R21" s="179">
        <v>2</v>
      </c>
      <c r="S21" s="180">
        <f>SUM(S22:S24)</f>
        <v>0</v>
      </c>
      <c r="T21" s="59" t="s">
        <v>414</v>
      </c>
    </row>
    <row r="22" spans="2:31" ht="15" customHeight="1" x14ac:dyDescent="0.25">
      <c r="B22" s="183"/>
      <c r="C22" s="184">
        <f>IF(E22="X",1,0)</f>
        <v>0</v>
      </c>
      <c r="D22" s="310"/>
      <c r="E22" s="185"/>
      <c r="F22" s="538" t="s">
        <v>172</v>
      </c>
      <c r="G22" s="538"/>
      <c r="H22" s="538"/>
      <c r="I22" s="538"/>
      <c r="J22" s="538"/>
      <c r="K22" s="538"/>
      <c r="L22" s="538"/>
      <c r="M22" s="538"/>
      <c r="N22" s="538"/>
      <c r="O22" s="538"/>
      <c r="P22" s="397"/>
      <c r="R22" s="183"/>
      <c r="S22" s="184">
        <f>IF(U22="X",1,0)</f>
        <v>0</v>
      </c>
      <c r="U22" s="301"/>
      <c r="V22" s="538" t="s">
        <v>172</v>
      </c>
      <c r="W22" s="538"/>
      <c r="X22" s="538"/>
      <c r="Y22" s="538"/>
      <c r="Z22" s="538"/>
      <c r="AA22" s="538"/>
      <c r="AB22" s="538"/>
      <c r="AC22" s="538"/>
      <c r="AD22" s="538"/>
      <c r="AE22" s="538"/>
    </row>
    <row r="23" spans="2:31" ht="15.75" x14ac:dyDescent="0.25">
      <c r="B23" s="183"/>
      <c r="C23" s="184"/>
      <c r="D23" s="310"/>
      <c r="E23" s="59"/>
      <c r="F23" s="538"/>
      <c r="G23" s="538"/>
      <c r="H23" s="538"/>
      <c r="I23" s="538"/>
      <c r="J23" s="538"/>
      <c r="K23" s="538"/>
      <c r="L23" s="538"/>
      <c r="M23" s="538"/>
      <c r="N23" s="538"/>
      <c r="O23" s="538"/>
      <c r="P23" s="397"/>
      <c r="R23" s="183"/>
      <c r="S23" s="184"/>
      <c r="U23" s="59"/>
      <c r="V23" s="538"/>
      <c r="W23" s="538"/>
      <c r="X23" s="538"/>
      <c r="Y23" s="538"/>
      <c r="Z23" s="538"/>
      <c r="AA23" s="538"/>
      <c r="AB23" s="538"/>
      <c r="AC23" s="538"/>
      <c r="AD23" s="538"/>
      <c r="AE23" s="538"/>
    </row>
    <row r="24" spans="2:31" x14ac:dyDescent="0.25">
      <c r="B24" s="183"/>
      <c r="C24" s="184">
        <f>IF(E24="X",1,0)</f>
        <v>0</v>
      </c>
      <c r="D24" s="310"/>
      <c r="E24" s="185"/>
      <c r="F24" s="538" t="s">
        <v>268</v>
      </c>
      <c r="G24" s="538"/>
      <c r="H24" s="538"/>
      <c r="I24" s="538"/>
      <c r="J24" s="538"/>
      <c r="K24" s="538"/>
      <c r="L24" s="538"/>
      <c r="M24" s="538"/>
      <c r="N24" s="538"/>
      <c r="O24" s="538"/>
      <c r="P24" s="397"/>
      <c r="R24" s="183"/>
      <c r="S24" s="184">
        <f>IF(U24="X",1,0)</f>
        <v>0</v>
      </c>
      <c r="U24" s="301"/>
      <c r="V24" s="538" t="s">
        <v>268</v>
      </c>
      <c r="W24" s="538"/>
      <c r="X24" s="538"/>
      <c r="Y24" s="538"/>
      <c r="Z24" s="538"/>
      <c r="AA24" s="538"/>
      <c r="AB24" s="538"/>
      <c r="AC24" s="538"/>
      <c r="AD24" s="538"/>
      <c r="AE24" s="538"/>
    </row>
    <row r="25" spans="2:31" ht="15" customHeight="1" x14ac:dyDescent="0.25">
      <c r="B25" s="183"/>
      <c r="C25" s="184"/>
      <c r="D25" s="310"/>
      <c r="F25" s="538"/>
      <c r="G25" s="538"/>
      <c r="H25" s="538"/>
      <c r="I25" s="538"/>
      <c r="J25" s="538"/>
      <c r="K25" s="538"/>
      <c r="L25" s="538"/>
      <c r="M25" s="538"/>
      <c r="N25" s="538"/>
      <c r="O25" s="538"/>
      <c r="P25" s="397"/>
      <c r="R25" s="183"/>
      <c r="S25" s="184"/>
      <c r="V25" s="538"/>
      <c r="W25" s="538"/>
      <c r="X25" s="538"/>
      <c r="Y25" s="538"/>
      <c r="Z25" s="538"/>
      <c r="AA25" s="538"/>
      <c r="AB25" s="538"/>
      <c r="AC25" s="538"/>
      <c r="AD25" s="538"/>
      <c r="AE25" s="538"/>
    </row>
    <row r="26" spans="2:31" ht="15" customHeight="1" x14ac:dyDescent="0.25">
      <c r="B26" s="183"/>
      <c r="C26" s="184"/>
      <c r="D26" s="310"/>
      <c r="E26" s="59"/>
      <c r="F26" s="174" t="s">
        <v>275</v>
      </c>
      <c r="R26" s="183"/>
      <c r="S26" s="184"/>
      <c r="U26" s="59"/>
      <c r="V26" s="174" t="s">
        <v>275</v>
      </c>
    </row>
    <row r="27" spans="2:31" ht="15" customHeight="1" x14ac:dyDescent="0.25">
      <c r="B27" s="183"/>
      <c r="C27" s="184"/>
      <c r="D27" s="284"/>
      <c r="E27" s="59"/>
      <c r="F27" s="174" t="s">
        <v>392</v>
      </c>
      <c r="R27" s="183"/>
      <c r="S27" s="184"/>
      <c r="U27" s="59"/>
      <c r="V27" s="174" t="s">
        <v>392</v>
      </c>
    </row>
    <row r="28" spans="2:31" ht="15" customHeight="1" x14ac:dyDescent="0.25">
      <c r="B28" s="183"/>
      <c r="C28" s="184"/>
      <c r="D28" s="284"/>
      <c r="E28" s="59"/>
      <c r="F28" s="174" t="s">
        <v>276</v>
      </c>
      <c r="R28" s="183"/>
      <c r="S28" s="184"/>
      <c r="U28" s="59"/>
      <c r="V28" s="174" t="s">
        <v>276</v>
      </c>
    </row>
    <row r="29" spans="2:31" ht="15" customHeight="1" x14ac:dyDescent="0.25">
      <c r="B29" s="183"/>
      <c r="C29" s="184"/>
      <c r="D29" s="310"/>
      <c r="E29" s="59"/>
      <c r="R29" s="183"/>
      <c r="S29" s="184"/>
      <c r="U29" s="59"/>
    </row>
    <row r="30" spans="2:31" ht="15" customHeight="1" x14ac:dyDescent="0.25">
      <c r="B30" s="379">
        <v>1</v>
      </c>
      <c r="C30" s="290">
        <f>SUM(C31)</f>
        <v>0</v>
      </c>
      <c r="D30" s="59" t="s">
        <v>415</v>
      </c>
      <c r="R30" s="379">
        <v>1</v>
      </c>
      <c r="S30" s="290">
        <f>SUM(S31)</f>
        <v>0</v>
      </c>
      <c r="T30" s="59" t="s">
        <v>415</v>
      </c>
    </row>
    <row r="31" spans="2:31" ht="15" customHeight="1" x14ac:dyDescent="0.25">
      <c r="B31" s="377"/>
      <c r="C31" s="378">
        <f>IF(E31="X",1,0)</f>
        <v>0</v>
      </c>
      <c r="D31" s="310"/>
      <c r="E31" s="477"/>
      <c r="F31" s="538" t="s">
        <v>393</v>
      </c>
      <c r="G31" s="538"/>
      <c r="H31" s="538"/>
      <c r="I31" s="538"/>
      <c r="J31" s="538"/>
      <c r="K31" s="538"/>
      <c r="L31" s="538"/>
      <c r="M31" s="538"/>
      <c r="N31" s="538"/>
      <c r="O31" s="538"/>
      <c r="P31" s="397"/>
      <c r="R31" s="377"/>
      <c r="S31" s="378">
        <f>IF(U31="X",1,0)</f>
        <v>0</v>
      </c>
      <c r="U31" s="477"/>
      <c r="V31" s="538" t="s">
        <v>393</v>
      </c>
      <c r="W31" s="538"/>
      <c r="X31" s="538"/>
      <c r="Y31" s="538"/>
      <c r="Z31" s="538"/>
      <c r="AA31" s="538"/>
      <c r="AB31" s="538"/>
      <c r="AC31" s="538"/>
      <c r="AD31" s="538"/>
      <c r="AE31" s="538"/>
    </row>
    <row r="32" spans="2:31" ht="15" customHeight="1" x14ac:dyDescent="0.25">
      <c r="B32" s="183"/>
      <c r="C32" s="184"/>
      <c r="D32" s="310"/>
      <c r="E32" s="59"/>
      <c r="F32" s="538"/>
      <c r="G32" s="538"/>
      <c r="H32" s="538"/>
      <c r="I32" s="538"/>
      <c r="J32" s="538"/>
      <c r="K32" s="538"/>
      <c r="L32" s="538"/>
      <c r="M32" s="538"/>
      <c r="N32" s="538"/>
      <c r="O32" s="538"/>
      <c r="P32" s="397"/>
      <c r="R32" s="183"/>
      <c r="S32" s="184"/>
      <c r="U32" s="59"/>
      <c r="V32" s="538"/>
      <c r="W32" s="538"/>
      <c r="X32" s="538"/>
      <c r="Y32" s="538"/>
      <c r="Z32" s="538"/>
      <c r="AA32" s="538"/>
      <c r="AB32" s="538"/>
      <c r="AC32" s="538"/>
      <c r="AD32" s="538"/>
      <c r="AE32" s="538"/>
    </row>
    <row r="33" spans="2:31" ht="15" customHeight="1" thickBot="1" x14ac:dyDescent="0.3">
      <c r="B33" s="183"/>
      <c r="C33" s="184"/>
      <c r="D33" s="165" t="s">
        <v>349</v>
      </c>
      <c r="E33" s="177"/>
      <c r="F33" s="177"/>
      <c r="G33" s="177"/>
      <c r="H33" s="177"/>
      <c r="I33" s="177"/>
      <c r="J33" s="177"/>
      <c r="K33" s="177"/>
      <c r="L33" s="177"/>
      <c r="M33" s="177"/>
      <c r="N33" s="177"/>
      <c r="O33" s="177"/>
      <c r="P33" s="255"/>
      <c r="R33" s="183"/>
      <c r="S33" s="184"/>
      <c r="T33" s="165" t="s">
        <v>349</v>
      </c>
      <c r="U33" s="177"/>
      <c r="V33" s="177"/>
      <c r="W33" s="177"/>
      <c r="X33" s="177"/>
      <c r="Y33" s="177"/>
      <c r="Z33" s="177"/>
      <c r="AA33" s="177"/>
      <c r="AB33" s="177"/>
      <c r="AC33" s="177"/>
      <c r="AD33" s="177"/>
      <c r="AE33" s="177"/>
    </row>
    <row r="34" spans="2:31" ht="15" customHeight="1" x14ac:dyDescent="0.25">
      <c r="B34" s="183"/>
      <c r="C34" s="184"/>
      <c r="D34" s="13"/>
      <c r="R34" s="183"/>
      <c r="S34" s="184"/>
      <c r="T34" s="13"/>
    </row>
    <row r="35" spans="2:31" ht="15.75" x14ac:dyDescent="0.25">
      <c r="B35" s="379">
        <v>1</v>
      </c>
      <c r="C35" s="290">
        <f>SUM(C36)</f>
        <v>0</v>
      </c>
      <c r="D35" s="59" t="s">
        <v>421</v>
      </c>
      <c r="R35" s="379">
        <v>1</v>
      </c>
      <c r="S35" s="290">
        <f>SUM(S36)</f>
        <v>0</v>
      </c>
      <c r="T35" s="59" t="s">
        <v>421</v>
      </c>
    </row>
    <row r="36" spans="2:31" ht="16.5" customHeight="1" x14ac:dyDescent="0.25">
      <c r="B36" s="377"/>
      <c r="C36" s="378">
        <f>IF(E36="X",1,0)</f>
        <v>0</v>
      </c>
      <c r="E36" s="185"/>
      <c r="F36" s="538" t="s">
        <v>624</v>
      </c>
      <c r="G36" s="538"/>
      <c r="H36" s="538"/>
      <c r="I36" s="538"/>
      <c r="J36" s="538"/>
      <c r="K36" s="538"/>
      <c r="L36" s="538"/>
      <c r="M36" s="538"/>
      <c r="N36" s="538"/>
      <c r="O36" s="538"/>
      <c r="P36" s="397"/>
      <c r="R36" s="377"/>
      <c r="S36" s="378">
        <f>IF(U36="X",1,0)</f>
        <v>0</v>
      </c>
      <c r="U36" s="301"/>
      <c r="V36" s="538" t="s">
        <v>624</v>
      </c>
      <c r="W36" s="538"/>
      <c r="X36" s="538"/>
      <c r="Y36" s="538"/>
      <c r="Z36" s="538"/>
      <c r="AA36" s="538"/>
      <c r="AB36" s="538"/>
      <c r="AC36" s="538"/>
      <c r="AD36" s="538"/>
      <c r="AE36" s="538"/>
    </row>
    <row r="37" spans="2:31" x14ac:dyDescent="0.25">
      <c r="B37" s="181"/>
      <c r="C37" s="182"/>
      <c r="F37" s="538"/>
      <c r="G37" s="538"/>
      <c r="H37" s="538"/>
      <c r="I37" s="538"/>
      <c r="J37" s="538"/>
      <c r="K37" s="538"/>
      <c r="L37" s="538"/>
      <c r="M37" s="538"/>
      <c r="N37" s="538"/>
      <c r="O37" s="538"/>
      <c r="P37" s="397"/>
      <c r="R37" s="181"/>
      <c r="S37" s="182"/>
      <c r="V37" s="538"/>
      <c r="W37" s="538"/>
      <c r="X37" s="538"/>
      <c r="Y37" s="538"/>
      <c r="Z37" s="538"/>
      <c r="AA37" s="538"/>
      <c r="AB37" s="538"/>
      <c r="AC37" s="538"/>
      <c r="AD37" s="538"/>
      <c r="AE37" s="538"/>
    </row>
    <row r="38" spans="2:31" ht="15.75" customHeight="1" x14ac:dyDescent="0.25">
      <c r="B38" s="381">
        <v>1</v>
      </c>
      <c r="C38" s="382">
        <f>SUM(C39)</f>
        <v>0</v>
      </c>
      <c r="D38" s="59" t="s">
        <v>422</v>
      </c>
      <c r="R38" s="381">
        <v>1</v>
      </c>
      <c r="S38" s="382">
        <f>SUM(S39)</f>
        <v>0</v>
      </c>
      <c r="T38" s="59" t="s">
        <v>422</v>
      </c>
    </row>
    <row r="39" spans="2:31" ht="15" customHeight="1" x14ac:dyDescent="0.25">
      <c r="B39" s="183"/>
      <c r="C39" s="184">
        <f>IF(E39="X",1,0)</f>
        <v>0</v>
      </c>
      <c r="D39" s="269"/>
      <c r="E39" s="185"/>
      <c r="F39" s="538" t="s">
        <v>171</v>
      </c>
      <c r="G39" s="538"/>
      <c r="H39" s="538"/>
      <c r="I39" s="538"/>
      <c r="J39" s="538"/>
      <c r="K39" s="538"/>
      <c r="L39" s="538"/>
      <c r="M39" s="538"/>
      <c r="N39" s="538"/>
      <c r="O39" s="538"/>
      <c r="P39" s="397"/>
      <c r="R39" s="183"/>
      <c r="S39" s="184">
        <f>IF(U39="X",1,0)</f>
        <v>0</v>
      </c>
      <c r="U39" s="301"/>
      <c r="V39" s="538" t="s">
        <v>171</v>
      </c>
      <c r="W39" s="538"/>
      <c r="X39" s="538"/>
      <c r="Y39" s="538"/>
      <c r="Z39" s="538"/>
      <c r="AA39" s="538"/>
      <c r="AB39" s="538"/>
      <c r="AC39" s="538"/>
      <c r="AD39" s="538"/>
      <c r="AE39" s="538"/>
    </row>
    <row r="40" spans="2:31" ht="15" customHeight="1" x14ac:dyDescent="0.25">
      <c r="B40" s="298"/>
      <c r="C40" s="383"/>
      <c r="D40" s="380"/>
      <c r="E40" s="59"/>
      <c r="F40" s="538"/>
      <c r="G40" s="538"/>
      <c r="H40" s="538"/>
      <c r="I40" s="538"/>
      <c r="J40" s="538"/>
      <c r="K40" s="538"/>
      <c r="L40" s="538"/>
      <c r="M40" s="538"/>
      <c r="N40" s="538"/>
      <c r="O40" s="538"/>
      <c r="P40" s="397"/>
      <c r="R40" s="298"/>
      <c r="S40" s="383"/>
      <c r="T40" s="380"/>
      <c r="U40" s="59"/>
      <c r="V40" s="538"/>
      <c r="W40" s="538"/>
      <c r="X40" s="538"/>
      <c r="Y40" s="538"/>
      <c r="Z40" s="538"/>
      <c r="AA40" s="538"/>
      <c r="AB40" s="538"/>
      <c r="AC40" s="538"/>
      <c r="AD40" s="538"/>
      <c r="AE40" s="538"/>
    </row>
    <row r="41" spans="2:31" ht="16.5" customHeight="1" thickBot="1" x14ac:dyDescent="0.3">
      <c r="B41" s="183"/>
      <c r="C41" s="184"/>
      <c r="D41" s="165" t="s">
        <v>395</v>
      </c>
      <c r="E41" s="177"/>
      <c r="F41" s="177"/>
      <c r="G41" s="177"/>
      <c r="H41" s="177"/>
      <c r="I41" s="177"/>
      <c r="J41" s="177"/>
      <c r="K41" s="177"/>
      <c r="L41" s="177"/>
      <c r="M41" s="177"/>
      <c r="N41" s="177"/>
      <c r="O41" s="177"/>
      <c r="P41" s="255"/>
      <c r="R41" s="183"/>
      <c r="S41" s="184"/>
      <c r="T41" s="165" t="s">
        <v>395</v>
      </c>
      <c r="U41" s="177"/>
      <c r="V41" s="177"/>
      <c r="W41" s="177"/>
      <c r="X41" s="177"/>
      <c r="Y41" s="177"/>
      <c r="Z41" s="177"/>
      <c r="AA41" s="177"/>
      <c r="AB41" s="177"/>
      <c r="AC41" s="177"/>
      <c r="AD41" s="177"/>
      <c r="AE41" s="177"/>
    </row>
    <row r="42" spans="2:31" ht="15" customHeight="1" x14ac:dyDescent="0.25">
      <c r="B42" s="183"/>
      <c r="C42" s="184"/>
      <c r="D42" s="13"/>
      <c r="R42" s="183"/>
      <c r="S42" s="184"/>
      <c r="T42" s="13"/>
    </row>
    <row r="43" spans="2:31" ht="15" customHeight="1" x14ac:dyDescent="0.25">
      <c r="B43" s="179">
        <v>3</v>
      </c>
      <c r="C43" s="180">
        <f>SUM(C44:C48)</f>
        <v>0</v>
      </c>
      <c r="D43" s="59" t="s">
        <v>234</v>
      </c>
      <c r="K43" s="174" t="s">
        <v>396</v>
      </c>
      <c r="R43" s="179">
        <v>3</v>
      </c>
      <c r="S43" s="180">
        <f>SUM(S44:S48)</f>
        <v>0</v>
      </c>
      <c r="T43" s="59" t="s">
        <v>234</v>
      </c>
      <c r="AA43" s="174" t="s">
        <v>396</v>
      </c>
    </row>
    <row r="44" spans="2:31" ht="15" customHeight="1" x14ac:dyDescent="0.25">
      <c r="B44" s="183"/>
      <c r="C44" s="184">
        <f>IF(E44="X",1,0)</f>
        <v>0</v>
      </c>
      <c r="D44" s="269"/>
      <c r="E44" s="185"/>
      <c r="F44" s="539" t="s">
        <v>260</v>
      </c>
      <c r="G44" s="539"/>
      <c r="H44" s="539"/>
      <c r="I44" s="539"/>
      <c r="J44" s="539"/>
      <c r="K44" s="539"/>
      <c r="L44" s="539"/>
      <c r="M44" s="539"/>
      <c r="N44" s="539"/>
      <c r="O44" s="539"/>
      <c r="P44" s="398"/>
      <c r="R44" s="183"/>
      <c r="S44" s="184">
        <f>IF(U44="X",1,0)</f>
        <v>0</v>
      </c>
      <c r="U44" s="301"/>
      <c r="V44" s="539" t="s">
        <v>260</v>
      </c>
      <c r="W44" s="539"/>
      <c r="X44" s="539"/>
      <c r="Y44" s="539"/>
      <c r="Z44" s="539"/>
      <c r="AA44" s="539"/>
      <c r="AB44" s="539"/>
      <c r="AC44" s="539"/>
      <c r="AD44" s="539"/>
      <c r="AE44" s="539"/>
    </row>
    <row r="45" spans="2:31" ht="15" customHeight="1" x14ac:dyDescent="0.25">
      <c r="B45" s="183"/>
      <c r="C45" s="184"/>
      <c r="D45" s="269"/>
      <c r="F45" s="539"/>
      <c r="G45" s="539"/>
      <c r="H45" s="539"/>
      <c r="I45" s="539"/>
      <c r="J45" s="539"/>
      <c r="K45" s="539"/>
      <c r="L45" s="539"/>
      <c r="M45" s="539"/>
      <c r="N45" s="539"/>
      <c r="O45" s="539"/>
      <c r="P45" s="398"/>
      <c r="R45" s="183"/>
      <c r="S45" s="184"/>
      <c r="V45" s="539"/>
      <c r="W45" s="539"/>
      <c r="X45" s="539"/>
      <c r="Y45" s="539"/>
      <c r="Z45" s="539"/>
      <c r="AA45" s="539"/>
      <c r="AB45" s="539"/>
      <c r="AC45" s="539"/>
      <c r="AD45" s="539"/>
      <c r="AE45" s="539"/>
    </row>
    <row r="46" spans="2:31" ht="15" customHeight="1" x14ac:dyDescent="0.25">
      <c r="B46" s="183"/>
      <c r="C46" s="184">
        <f>IF(E46="X",1,0)</f>
        <v>0</v>
      </c>
      <c r="D46" s="269"/>
      <c r="E46" s="185"/>
      <c r="F46" s="539" t="s">
        <v>356</v>
      </c>
      <c r="G46" s="539"/>
      <c r="H46" s="539"/>
      <c r="I46" s="539"/>
      <c r="J46" s="539"/>
      <c r="K46" s="539"/>
      <c r="L46" s="539"/>
      <c r="M46" s="539"/>
      <c r="N46" s="539"/>
      <c r="O46" s="539"/>
      <c r="P46" s="398"/>
      <c r="R46" s="183"/>
      <c r="S46" s="184">
        <f>IF(U46="X",1,0)</f>
        <v>0</v>
      </c>
      <c r="U46" s="301"/>
      <c r="V46" s="539" t="s">
        <v>356</v>
      </c>
      <c r="W46" s="539"/>
      <c r="X46" s="539"/>
      <c r="Y46" s="539"/>
      <c r="Z46" s="539"/>
      <c r="AA46" s="539"/>
      <c r="AB46" s="539"/>
      <c r="AC46" s="539"/>
      <c r="AD46" s="539"/>
      <c r="AE46" s="539"/>
    </row>
    <row r="47" spans="2:31" ht="15" customHeight="1" x14ac:dyDescent="0.25">
      <c r="B47" s="183"/>
      <c r="C47" s="184"/>
      <c r="D47" s="269"/>
      <c r="F47" s="539"/>
      <c r="G47" s="539"/>
      <c r="H47" s="539"/>
      <c r="I47" s="539"/>
      <c r="J47" s="539"/>
      <c r="K47" s="539"/>
      <c r="L47" s="539"/>
      <c r="M47" s="539"/>
      <c r="N47" s="539"/>
      <c r="O47" s="539"/>
      <c r="P47" s="398"/>
      <c r="R47" s="183"/>
      <c r="S47" s="184"/>
      <c r="V47" s="539"/>
      <c r="W47" s="539"/>
      <c r="X47" s="539"/>
      <c r="Y47" s="539"/>
      <c r="Z47" s="539"/>
      <c r="AA47" s="539"/>
      <c r="AB47" s="539"/>
      <c r="AC47" s="539"/>
      <c r="AD47" s="539"/>
      <c r="AE47" s="539"/>
    </row>
    <row r="48" spans="2:31" ht="15" customHeight="1" x14ac:dyDescent="0.25">
      <c r="B48" s="183"/>
      <c r="C48" s="184">
        <f>IF(E48="X",1,0)</f>
        <v>0</v>
      </c>
      <c r="D48" s="269"/>
      <c r="E48" s="185"/>
      <c r="F48" s="539" t="s">
        <v>357</v>
      </c>
      <c r="G48" s="539"/>
      <c r="H48" s="539"/>
      <c r="I48" s="539"/>
      <c r="J48" s="539"/>
      <c r="K48" s="539"/>
      <c r="L48" s="539"/>
      <c r="M48" s="539"/>
      <c r="N48" s="539"/>
      <c r="O48" s="539"/>
      <c r="P48" s="398"/>
      <c r="R48" s="183"/>
      <c r="S48" s="184">
        <f>IF(U48="X",1,0)</f>
        <v>0</v>
      </c>
      <c r="U48" s="301"/>
      <c r="V48" s="539" t="s">
        <v>357</v>
      </c>
      <c r="W48" s="539"/>
      <c r="X48" s="539"/>
      <c r="Y48" s="539"/>
      <c r="Z48" s="539"/>
      <c r="AA48" s="539"/>
      <c r="AB48" s="539"/>
      <c r="AC48" s="539"/>
      <c r="AD48" s="539"/>
      <c r="AE48" s="539"/>
    </row>
    <row r="49" spans="1:31" ht="15" customHeight="1" x14ac:dyDescent="0.25">
      <c r="B49" s="183"/>
      <c r="C49" s="184"/>
      <c r="D49" s="380"/>
      <c r="F49" s="539"/>
      <c r="G49" s="539"/>
      <c r="H49" s="539"/>
      <c r="I49" s="539"/>
      <c r="J49" s="539"/>
      <c r="K49" s="539"/>
      <c r="L49" s="539"/>
      <c r="M49" s="539"/>
      <c r="N49" s="539"/>
      <c r="O49" s="539"/>
      <c r="P49" s="398"/>
      <c r="R49" s="183"/>
      <c r="S49" s="184"/>
      <c r="V49" s="539"/>
      <c r="W49" s="539"/>
      <c r="X49" s="539"/>
      <c r="Y49" s="539"/>
      <c r="Z49" s="539"/>
      <c r="AA49" s="539"/>
      <c r="AB49" s="539"/>
      <c r="AC49" s="539"/>
      <c r="AD49" s="539"/>
      <c r="AE49" s="539"/>
    </row>
    <row r="50" spans="1:31" ht="15" customHeight="1" x14ac:dyDescent="0.25">
      <c r="B50" s="179">
        <v>2</v>
      </c>
      <c r="C50" s="180">
        <f>SUM(C51:C54)</f>
        <v>0</v>
      </c>
      <c r="D50" s="59" t="s">
        <v>625</v>
      </c>
      <c r="R50" s="179">
        <v>2</v>
      </c>
      <c r="S50" s="180">
        <f>SUM(S51:S54)</f>
        <v>0</v>
      </c>
      <c r="T50" s="59" t="s">
        <v>625</v>
      </c>
    </row>
    <row r="51" spans="1:31" ht="15" customHeight="1" x14ac:dyDescent="0.25">
      <c r="B51" s="183"/>
      <c r="C51" s="184">
        <f>IF(E51="X",1,0)</f>
        <v>0</v>
      </c>
      <c r="D51" s="269"/>
      <c r="E51" s="185"/>
      <c r="F51" s="538" t="s">
        <v>397</v>
      </c>
      <c r="G51" s="538"/>
      <c r="H51" s="538"/>
      <c r="I51" s="538"/>
      <c r="J51" s="538"/>
      <c r="K51" s="538"/>
      <c r="L51" s="538"/>
      <c r="M51" s="538"/>
      <c r="N51" s="538"/>
      <c r="O51" s="538"/>
      <c r="P51" s="397"/>
      <c r="R51" s="183"/>
      <c r="S51" s="184">
        <f>IF(U51="X",1,0)</f>
        <v>0</v>
      </c>
      <c r="U51" s="301"/>
      <c r="V51" s="538" t="s">
        <v>397</v>
      </c>
      <c r="W51" s="538"/>
      <c r="X51" s="538"/>
      <c r="Y51" s="538"/>
      <c r="Z51" s="538"/>
      <c r="AA51" s="538"/>
      <c r="AB51" s="538"/>
      <c r="AC51" s="538"/>
      <c r="AD51" s="538"/>
      <c r="AE51" s="538"/>
    </row>
    <row r="52" spans="1:31" x14ac:dyDescent="0.25">
      <c r="A52" s="255"/>
      <c r="B52" s="183"/>
      <c r="C52" s="184"/>
      <c r="D52" s="269"/>
      <c r="F52" s="538"/>
      <c r="G52" s="538"/>
      <c r="H52" s="538"/>
      <c r="I52" s="538"/>
      <c r="J52" s="538"/>
      <c r="K52" s="538"/>
      <c r="L52" s="538"/>
      <c r="M52" s="538"/>
      <c r="N52" s="538"/>
      <c r="O52" s="538"/>
      <c r="P52" s="397"/>
      <c r="Q52" s="255"/>
      <c r="R52" s="183"/>
      <c r="S52" s="184"/>
      <c r="V52" s="538"/>
      <c r="W52" s="538"/>
      <c r="X52" s="538"/>
      <c r="Y52" s="538"/>
      <c r="Z52" s="538"/>
      <c r="AA52" s="538"/>
      <c r="AB52" s="538"/>
      <c r="AC52" s="538"/>
      <c r="AD52" s="538"/>
      <c r="AE52" s="538"/>
    </row>
    <row r="53" spans="1:31" ht="15" customHeight="1" x14ac:dyDescent="0.25">
      <c r="B53" s="183"/>
      <c r="C53" s="184">
        <f>IF(E53="X",1,0)</f>
        <v>0</v>
      </c>
      <c r="D53" s="269"/>
      <c r="E53" s="185"/>
      <c r="F53" s="539" t="s">
        <v>497</v>
      </c>
      <c r="G53" s="539"/>
      <c r="H53" s="539"/>
      <c r="I53" s="539"/>
      <c r="J53" s="539"/>
      <c r="K53" s="539"/>
      <c r="L53" s="539"/>
      <c r="M53" s="539"/>
      <c r="N53" s="539"/>
      <c r="O53" s="539"/>
      <c r="P53" s="398"/>
      <c r="R53" s="183"/>
      <c r="S53" s="184">
        <f>IF(U53="X",1,0)</f>
        <v>0</v>
      </c>
      <c r="U53" s="301"/>
      <c r="V53" s="539" t="s">
        <v>497</v>
      </c>
      <c r="W53" s="539"/>
      <c r="X53" s="539"/>
      <c r="Y53" s="539"/>
      <c r="Z53" s="539"/>
      <c r="AA53" s="539"/>
      <c r="AB53" s="539"/>
      <c r="AC53" s="539"/>
      <c r="AD53" s="539"/>
      <c r="AE53" s="539"/>
    </row>
    <row r="54" spans="1:31" ht="30" customHeight="1" x14ac:dyDescent="0.25">
      <c r="B54" s="183"/>
      <c r="C54" s="184"/>
      <c r="D54" s="269"/>
      <c r="F54" s="539"/>
      <c r="G54" s="539"/>
      <c r="H54" s="539"/>
      <c r="I54" s="539"/>
      <c r="J54" s="539"/>
      <c r="K54" s="539"/>
      <c r="L54" s="539"/>
      <c r="M54" s="539"/>
      <c r="N54" s="539"/>
      <c r="O54" s="539"/>
      <c r="P54" s="398"/>
      <c r="R54" s="183"/>
      <c r="S54" s="184"/>
      <c r="V54" s="539"/>
      <c r="W54" s="539"/>
      <c r="X54" s="539"/>
      <c r="Y54" s="539"/>
      <c r="Z54" s="539"/>
      <c r="AA54" s="539"/>
      <c r="AB54" s="539"/>
      <c r="AC54" s="539"/>
      <c r="AD54" s="539"/>
      <c r="AE54" s="539"/>
    </row>
    <row r="55" spans="1:31" ht="15" customHeight="1" x14ac:dyDescent="0.25">
      <c r="B55" s="179">
        <v>2</v>
      </c>
      <c r="C55" s="180">
        <f>SUM(C56:C59)</f>
        <v>0</v>
      </c>
      <c r="D55" s="59" t="s">
        <v>572</v>
      </c>
      <c r="R55" s="179">
        <v>2</v>
      </c>
      <c r="S55" s="180">
        <f>SUM(S56:S59)</f>
        <v>0</v>
      </c>
      <c r="T55" s="59" t="s">
        <v>572</v>
      </c>
    </row>
    <row r="56" spans="1:31" ht="15" customHeight="1" x14ac:dyDescent="0.25">
      <c r="B56" s="183"/>
      <c r="C56" s="184">
        <f>IF(E56="X",1,0)</f>
        <v>0</v>
      </c>
      <c r="D56" s="447"/>
      <c r="E56" s="185"/>
      <c r="F56" s="538" t="s">
        <v>592</v>
      </c>
      <c r="G56" s="538"/>
      <c r="H56" s="538"/>
      <c r="I56" s="538"/>
      <c r="J56" s="538"/>
      <c r="K56" s="538"/>
      <c r="L56" s="538"/>
      <c r="M56" s="538"/>
      <c r="N56" s="538"/>
      <c r="O56" s="538"/>
      <c r="P56" s="445"/>
      <c r="R56" s="183"/>
      <c r="S56" s="184">
        <f>IF(U56="X",1,0)</f>
        <v>0</v>
      </c>
      <c r="U56" s="301"/>
      <c r="V56" s="538" t="s">
        <v>592</v>
      </c>
      <c r="W56" s="538"/>
      <c r="X56" s="538"/>
      <c r="Y56" s="538"/>
      <c r="Z56" s="538"/>
      <c r="AA56" s="538"/>
      <c r="AB56" s="538"/>
      <c r="AC56" s="538"/>
      <c r="AD56" s="538"/>
      <c r="AE56" s="538"/>
    </row>
    <row r="57" spans="1:31" x14ac:dyDescent="0.25">
      <c r="A57" s="255"/>
      <c r="B57" s="183"/>
      <c r="C57" s="184"/>
      <c r="D57" s="447"/>
      <c r="F57" s="538"/>
      <c r="G57" s="538"/>
      <c r="H57" s="538"/>
      <c r="I57" s="538"/>
      <c r="J57" s="538"/>
      <c r="K57" s="538"/>
      <c r="L57" s="538"/>
      <c r="M57" s="538"/>
      <c r="N57" s="538"/>
      <c r="O57" s="538"/>
      <c r="P57" s="445"/>
      <c r="Q57" s="255"/>
      <c r="R57" s="183"/>
      <c r="S57" s="184"/>
      <c r="V57" s="538"/>
      <c r="W57" s="538"/>
      <c r="X57" s="538"/>
      <c r="Y57" s="538"/>
      <c r="Z57" s="538"/>
      <c r="AA57" s="538"/>
      <c r="AB57" s="538"/>
      <c r="AC57" s="538"/>
      <c r="AD57" s="538"/>
      <c r="AE57" s="538"/>
    </row>
    <row r="58" spans="1:31" ht="15" customHeight="1" x14ac:dyDescent="0.25">
      <c r="B58" s="183"/>
      <c r="C58" s="184">
        <f>IF(E58="X",1,0)</f>
        <v>0</v>
      </c>
      <c r="D58" s="447"/>
      <c r="E58" s="185"/>
      <c r="F58" s="539" t="s">
        <v>626</v>
      </c>
      <c r="G58" s="539"/>
      <c r="H58" s="539"/>
      <c r="I58" s="539"/>
      <c r="J58" s="539"/>
      <c r="K58" s="539"/>
      <c r="L58" s="539"/>
      <c r="M58" s="539"/>
      <c r="N58" s="539"/>
      <c r="O58" s="539"/>
      <c r="P58" s="446"/>
      <c r="R58" s="183"/>
      <c r="S58" s="184">
        <f>IF(U58="X",1,0)</f>
        <v>0</v>
      </c>
      <c r="U58" s="301"/>
      <c r="V58" s="539" t="s">
        <v>626</v>
      </c>
      <c r="W58" s="539"/>
      <c r="X58" s="539"/>
      <c r="Y58" s="539"/>
      <c r="Z58" s="539"/>
      <c r="AA58" s="539"/>
      <c r="AB58" s="539"/>
      <c r="AC58" s="539"/>
      <c r="AD58" s="539"/>
      <c r="AE58" s="539"/>
    </row>
    <row r="59" spans="1:31" ht="12" customHeight="1" x14ac:dyDescent="0.25">
      <c r="B59" s="183"/>
      <c r="C59" s="184"/>
      <c r="D59" s="447"/>
      <c r="F59" s="539"/>
      <c r="G59" s="539"/>
      <c r="H59" s="539"/>
      <c r="I59" s="539"/>
      <c r="J59" s="539"/>
      <c r="K59" s="539"/>
      <c r="L59" s="539"/>
      <c r="M59" s="539"/>
      <c r="N59" s="539"/>
      <c r="O59" s="539"/>
      <c r="P59" s="446"/>
      <c r="R59" s="183"/>
      <c r="S59" s="184"/>
      <c r="V59" s="539"/>
      <c r="W59" s="539"/>
      <c r="X59" s="539"/>
      <c r="Y59" s="539"/>
      <c r="Z59" s="539"/>
      <c r="AA59" s="539"/>
      <c r="AB59" s="539"/>
      <c r="AC59" s="539"/>
      <c r="AD59" s="539"/>
      <c r="AE59" s="539"/>
    </row>
    <row r="60" spans="1:31" ht="15" customHeight="1" x14ac:dyDescent="0.25">
      <c r="B60" s="179">
        <v>2</v>
      </c>
      <c r="C60" s="180">
        <f>SUM(C61:C64)</f>
        <v>0</v>
      </c>
      <c r="D60" s="59" t="s">
        <v>573</v>
      </c>
      <c r="R60" s="179">
        <v>2</v>
      </c>
      <c r="S60" s="180">
        <f>SUM(S61:S64)</f>
        <v>0</v>
      </c>
      <c r="T60" s="59" t="s">
        <v>573</v>
      </c>
    </row>
    <row r="61" spans="1:31" ht="15" customHeight="1" x14ac:dyDescent="0.25">
      <c r="B61" s="183"/>
      <c r="C61" s="184">
        <f>IF(E61="X",1,0)</f>
        <v>0</v>
      </c>
      <c r="D61" s="447"/>
      <c r="E61" s="185"/>
      <c r="F61" s="538" t="s">
        <v>635</v>
      </c>
      <c r="G61" s="538"/>
      <c r="H61" s="538"/>
      <c r="I61" s="538"/>
      <c r="J61" s="538"/>
      <c r="K61" s="538"/>
      <c r="L61" s="538"/>
      <c r="M61" s="538"/>
      <c r="N61" s="538"/>
      <c r="O61" s="538"/>
      <c r="P61" s="445"/>
      <c r="R61" s="183"/>
      <c r="S61" s="184">
        <f>IF(U61="X",1,0)</f>
        <v>0</v>
      </c>
      <c r="U61" s="301"/>
      <c r="V61" s="538" t="s">
        <v>635</v>
      </c>
      <c r="W61" s="538"/>
      <c r="X61" s="538"/>
      <c r="Y61" s="538"/>
      <c r="Z61" s="538"/>
      <c r="AA61" s="538"/>
      <c r="AB61" s="538"/>
      <c r="AC61" s="538"/>
      <c r="AD61" s="538"/>
      <c r="AE61" s="538"/>
    </row>
    <row r="62" spans="1:31" x14ac:dyDescent="0.25">
      <c r="A62" s="255"/>
      <c r="B62" s="183"/>
      <c r="C62" s="184"/>
      <c r="D62" s="447"/>
      <c r="F62" s="538"/>
      <c r="G62" s="538"/>
      <c r="H62" s="538"/>
      <c r="I62" s="538"/>
      <c r="J62" s="538"/>
      <c r="K62" s="538"/>
      <c r="L62" s="538"/>
      <c r="M62" s="538"/>
      <c r="N62" s="538"/>
      <c r="O62" s="538"/>
      <c r="P62" s="445"/>
      <c r="Q62" s="255"/>
      <c r="R62" s="183"/>
      <c r="S62" s="184"/>
      <c r="V62" s="538"/>
      <c r="W62" s="538"/>
      <c r="X62" s="538"/>
      <c r="Y62" s="538"/>
      <c r="Z62" s="538"/>
      <c r="AA62" s="538"/>
      <c r="AB62" s="538"/>
      <c r="AC62" s="538"/>
      <c r="AD62" s="538"/>
      <c r="AE62" s="538"/>
    </row>
    <row r="63" spans="1:31" ht="15" customHeight="1" x14ac:dyDescent="0.25">
      <c r="B63" s="183"/>
      <c r="C63" s="184">
        <f>IF(E63="X",1,0)</f>
        <v>0</v>
      </c>
      <c r="D63" s="447"/>
      <c r="E63" s="185"/>
      <c r="F63" s="539" t="s">
        <v>636</v>
      </c>
      <c r="G63" s="539"/>
      <c r="H63" s="539"/>
      <c r="I63" s="539"/>
      <c r="J63" s="539"/>
      <c r="K63" s="539"/>
      <c r="L63" s="539"/>
      <c r="M63" s="539"/>
      <c r="N63" s="539"/>
      <c r="O63" s="539"/>
      <c r="P63" s="446"/>
      <c r="R63" s="183"/>
      <c r="S63" s="184">
        <f>IF(U63="X",1,0)</f>
        <v>0</v>
      </c>
      <c r="U63" s="301"/>
      <c r="V63" s="539" t="s">
        <v>636</v>
      </c>
      <c r="W63" s="539"/>
      <c r="X63" s="539"/>
      <c r="Y63" s="539"/>
      <c r="Z63" s="539"/>
      <c r="AA63" s="539"/>
      <c r="AB63" s="539"/>
      <c r="AC63" s="539"/>
      <c r="AD63" s="539"/>
      <c r="AE63" s="539"/>
    </row>
    <row r="64" spans="1:31" ht="12" customHeight="1" x14ac:dyDescent="0.25">
      <c r="B64" s="183"/>
      <c r="C64" s="184"/>
      <c r="D64" s="447"/>
      <c r="F64" s="539"/>
      <c r="G64" s="539"/>
      <c r="H64" s="539"/>
      <c r="I64" s="539"/>
      <c r="J64" s="539"/>
      <c r="K64" s="539"/>
      <c r="L64" s="539"/>
      <c r="M64" s="539"/>
      <c r="N64" s="539"/>
      <c r="O64" s="539"/>
      <c r="P64" s="446"/>
      <c r="R64" s="183"/>
      <c r="S64" s="184"/>
      <c r="V64" s="539"/>
      <c r="W64" s="539"/>
      <c r="X64" s="539"/>
      <c r="Y64" s="539"/>
      <c r="Z64" s="539"/>
      <c r="AA64" s="539"/>
      <c r="AB64" s="539"/>
      <c r="AC64" s="539"/>
      <c r="AD64" s="539"/>
      <c r="AE64" s="539"/>
    </row>
    <row r="65" spans="2:31" ht="15.75" x14ac:dyDescent="0.25">
      <c r="B65" s="179">
        <v>2</v>
      </c>
      <c r="C65" s="180">
        <f>SUM(C66:C78)</f>
        <v>0</v>
      </c>
      <c r="D65" s="59" t="s">
        <v>403</v>
      </c>
      <c r="R65" s="179">
        <v>2</v>
      </c>
      <c r="S65" s="180">
        <f>SUM(S66:S78)</f>
        <v>0</v>
      </c>
      <c r="T65" s="59" t="s">
        <v>403</v>
      </c>
    </row>
    <row r="66" spans="2:31" ht="15" customHeight="1" x14ac:dyDescent="0.25">
      <c r="B66" s="183"/>
      <c r="C66" s="184">
        <f>IF(E66="X",1,0)</f>
        <v>0</v>
      </c>
      <c r="D66" s="312"/>
      <c r="E66" s="185"/>
      <c r="F66" s="538" t="s">
        <v>355</v>
      </c>
      <c r="G66" s="538"/>
      <c r="H66" s="538"/>
      <c r="I66" s="538"/>
      <c r="J66" s="538"/>
      <c r="K66" s="538"/>
      <c r="L66" s="538"/>
      <c r="M66" s="538"/>
      <c r="N66" s="538"/>
      <c r="O66" s="538"/>
      <c r="P66" s="397"/>
      <c r="R66" s="183"/>
      <c r="S66" s="184">
        <f>IF(U66="X",1,0)</f>
        <v>0</v>
      </c>
      <c r="U66" s="301"/>
      <c r="V66" s="538" t="s">
        <v>355</v>
      </c>
      <c r="W66" s="538"/>
      <c r="X66" s="538"/>
      <c r="Y66" s="538"/>
      <c r="Z66" s="538"/>
      <c r="AA66" s="538"/>
      <c r="AB66" s="538"/>
      <c r="AC66" s="538"/>
      <c r="AD66" s="538"/>
      <c r="AE66" s="538"/>
    </row>
    <row r="67" spans="2:31" x14ac:dyDescent="0.25">
      <c r="B67" s="183"/>
      <c r="C67" s="184"/>
      <c r="D67" s="312"/>
      <c r="F67" s="538"/>
      <c r="G67" s="538"/>
      <c r="H67" s="538"/>
      <c r="I67" s="538"/>
      <c r="J67" s="538"/>
      <c r="K67" s="538"/>
      <c r="L67" s="538"/>
      <c r="M67" s="538"/>
      <c r="N67" s="538"/>
      <c r="O67" s="538"/>
      <c r="P67" s="397"/>
      <c r="R67" s="183"/>
      <c r="S67" s="184"/>
      <c r="V67" s="538"/>
      <c r="W67" s="538"/>
      <c r="X67" s="538"/>
      <c r="Y67" s="538"/>
      <c r="Z67" s="538"/>
      <c r="AA67" s="538"/>
      <c r="AB67" s="538"/>
      <c r="AC67" s="538"/>
      <c r="AD67" s="538"/>
      <c r="AE67" s="538"/>
    </row>
    <row r="68" spans="2:31" ht="15.75" customHeight="1" x14ac:dyDescent="0.25">
      <c r="B68" s="183"/>
      <c r="C68" s="184">
        <f>IF(E68="X",1,0)</f>
        <v>0</v>
      </c>
      <c r="D68" s="59"/>
      <c r="E68" s="185"/>
      <c r="F68" s="539" t="s">
        <v>367</v>
      </c>
      <c r="G68" s="539"/>
      <c r="H68" s="539"/>
      <c r="I68" s="539"/>
      <c r="J68" s="539"/>
      <c r="K68" s="539"/>
      <c r="L68" s="539"/>
      <c r="M68" s="539"/>
      <c r="N68" s="539"/>
      <c r="O68" s="539"/>
      <c r="P68" s="398"/>
      <c r="R68" s="183"/>
      <c r="S68" s="184">
        <f>IF(U68="X",1,0)</f>
        <v>0</v>
      </c>
      <c r="T68" s="59"/>
      <c r="U68" s="301"/>
      <c r="V68" s="539" t="s">
        <v>367</v>
      </c>
      <c r="W68" s="539"/>
      <c r="X68" s="539"/>
      <c r="Y68" s="539"/>
      <c r="Z68" s="539"/>
      <c r="AA68" s="539"/>
      <c r="AB68" s="539"/>
      <c r="AC68" s="539"/>
      <c r="AD68" s="539"/>
      <c r="AE68" s="539"/>
    </row>
    <row r="69" spans="2:31" x14ac:dyDescent="0.25">
      <c r="B69" s="183"/>
      <c r="C69" s="184"/>
      <c r="D69" s="312"/>
      <c r="F69" s="539"/>
      <c r="G69" s="539"/>
      <c r="H69" s="539"/>
      <c r="I69" s="539"/>
      <c r="J69" s="539"/>
      <c r="K69" s="539"/>
      <c r="L69" s="539"/>
      <c r="M69" s="539"/>
      <c r="N69" s="539"/>
      <c r="O69" s="539"/>
      <c r="P69" s="398"/>
      <c r="R69" s="183"/>
      <c r="S69" s="184"/>
      <c r="V69" s="539"/>
      <c r="W69" s="539"/>
      <c r="X69" s="539"/>
      <c r="Y69" s="539"/>
      <c r="Z69" s="539"/>
      <c r="AA69" s="539"/>
      <c r="AB69" s="539"/>
      <c r="AC69" s="539"/>
      <c r="AD69" s="539"/>
      <c r="AE69" s="539"/>
    </row>
    <row r="70" spans="2:31" ht="15" customHeight="1" x14ac:dyDescent="0.25">
      <c r="B70" s="183"/>
      <c r="C70" s="184">
        <f>IF(E70="X",1,0)</f>
        <v>0</v>
      </c>
      <c r="D70" s="312"/>
      <c r="E70" s="185"/>
      <c r="F70" s="539" t="s">
        <v>545</v>
      </c>
      <c r="G70" s="539"/>
      <c r="H70" s="539"/>
      <c r="I70" s="539"/>
      <c r="J70" s="539"/>
      <c r="K70" s="539"/>
      <c r="L70" s="539"/>
      <c r="M70" s="539"/>
      <c r="N70" s="539"/>
      <c r="O70" s="539"/>
      <c r="P70" s="398"/>
      <c r="R70" s="183"/>
      <c r="S70" s="184">
        <f>IF(U70="X",1,0)</f>
        <v>0</v>
      </c>
      <c r="U70" s="301"/>
      <c r="V70" s="539" t="s">
        <v>545</v>
      </c>
      <c r="W70" s="539"/>
      <c r="X70" s="539"/>
      <c r="Y70" s="539"/>
      <c r="Z70" s="539"/>
      <c r="AA70" s="539"/>
      <c r="AB70" s="539"/>
      <c r="AC70" s="539"/>
      <c r="AD70" s="539"/>
      <c r="AE70" s="539"/>
    </row>
    <row r="71" spans="2:31" ht="63.75" customHeight="1" x14ac:dyDescent="0.25">
      <c r="B71" s="183"/>
      <c r="C71" s="184"/>
      <c r="D71" s="312"/>
      <c r="F71" s="539"/>
      <c r="G71" s="539"/>
      <c r="H71" s="539"/>
      <c r="I71" s="539"/>
      <c r="J71" s="539"/>
      <c r="K71" s="539"/>
      <c r="L71" s="539"/>
      <c r="M71" s="539"/>
      <c r="N71" s="539"/>
      <c r="O71" s="539"/>
      <c r="P71" s="398"/>
      <c r="R71" s="183"/>
      <c r="S71" s="184"/>
      <c r="V71" s="539"/>
      <c r="W71" s="539"/>
      <c r="X71" s="539"/>
      <c r="Y71" s="539"/>
      <c r="Z71" s="539"/>
      <c r="AA71" s="539"/>
      <c r="AB71" s="539"/>
      <c r="AC71" s="539"/>
      <c r="AD71" s="539"/>
      <c r="AE71" s="539"/>
    </row>
    <row r="72" spans="2:31" ht="15" customHeight="1" x14ac:dyDescent="0.25">
      <c r="B72" s="183"/>
      <c r="C72" s="184">
        <f>IF(E72="X",1,0)</f>
        <v>0</v>
      </c>
      <c r="D72" s="312"/>
      <c r="E72" s="185"/>
      <c r="F72" s="539" t="s">
        <v>547</v>
      </c>
      <c r="G72" s="539"/>
      <c r="H72" s="539"/>
      <c r="I72" s="539"/>
      <c r="J72" s="539"/>
      <c r="K72" s="539"/>
      <c r="L72" s="539"/>
      <c r="M72" s="539"/>
      <c r="N72" s="539"/>
      <c r="O72" s="539"/>
      <c r="P72" s="398"/>
      <c r="R72" s="183"/>
      <c r="S72" s="184">
        <f>IF(U72="X",1,0)</f>
        <v>0</v>
      </c>
      <c r="U72" s="301"/>
      <c r="V72" s="539" t="s">
        <v>547</v>
      </c>
      <c r="W72" s="539"/>
      <c r="X72" s="539"/>
      <c r="Y72" s="539"/>
      <c r="Z72" s="539"/>
      <c r="AA72" s="539"/>
      <c r="AB72" s="539"/>
      <c r="AC72" s="539"/>
      <c r="AD72" s="539"/>
      <c r="AE72" s="539"/>
    </row>
    <row r="73" spans="2:31" x14ac:dyDescent="0.25">
      <c r="B73" s="183"/>
      <c r="C73" s="184"/>
      <c r="D73" s="312"/>
      <c r="F73" s="539"/>
      <c r="G73" s="539"/>
      <c r="H73" s="539"/>
      <c r="I73" s="539"/>
      <c r="J73" s="539"/>
      <c r="K73" s="539"/>
      <c r="L73" s="539"/>
      <c r="M73" s="539"/>
      <c r="N73" s="539"/>
      <c r="O73" s="539"/>
      <c r="P73" s="398"/>
      <c r="R73" s="183"/>
      <c r="S73" s="184"/>
      <c r="V73" s="539"/>
      <c r="W73" s="539"/>
      <c r="X73" s="539"/>
      <c r="Y73" s="539"/>
      <c r="Z73" s="539"/>
      <c r="AA73" s="539"/>
      <c r="AB73" s="539"/>
      <c r="AC73" s="539"/>
      <c r="AD73" s="539"/>
      <c r="AE73" s="539"/>
    </row>
    <row r="74" spans="2:31" ht="15" customHeight="1" x14ac:dyDescent="0.25">
      <c r="B74" s="183"/>
      <c r="C74" s="184">
        <f>IF(E74="X",1,0)</f>
        <v>0</v>
      </c>
      <c r="D74" s="312"/>
      <c r="E74" s="185"/>
      <c r="F74" s="539" t="s">
        <v>546</v>
      </c>
      <c r="G74" s="539"/>
      <c r="H74" s="539"/>
      <c r="I74" s="539"/>
      <c r="J74" s="539"/>
      <c r="K74" s="539"/>
      <c r="L74" s="539"/>
      <c r="M74" s="539"/>
      <c r="N74" s="539"/>
      <c r="O74" s="539"/>
      <c r="P74" s="398"/>
      <c r="R74" s="183"/>
      <c r="S74" s="184">
        <f>IF(U74="X",1,0)</f>
        <v>0</v>
      </c>
      <c r="U74" s="301"/>
      <c r="V74" s="539" t="s">
        <v>546</v>
      </c>
      <c r="W74" s="539"/>
      <c r="X74" s="539"/>
      <c r="Y74" s="539"/>
      <c r="Z74" s="539"/>
      <c r="AA74" s="539"/>
      <c r="AB74" s="539"/>
      <c r="AC74" s="539"/>
      <c r="AD74" s="539"/>
      <c r="AE74" s="539"/>
    </row>
    <row r="75" spans="2:31" ht="15" customHeight="1" x14ac:dyDescent="0.25">
      <c r="B75" s="183"/>
      <c r="C75" s="184"/>
      <c r="D75" s="312"/>
      <c r="F75" s="539"/>
      <c r="G75" s="539"/>
      <c r="H75" s="539"/>
      <c r="I75" s="539"/>
      <c r="J75" s="539"/>
      <c r="K75" s="539"/>
      <c r="L75" s="539"/>
      <c r="M75" s="539"/>
      <c r="N75" s="539"/>
      <c r="O75" s="539"/>
      <c r="P75" s="398"/>
      <c r="R75" s="183"/>
      <c r="S75" s="184"/>
      <c r="V75" s="539"/>
      <c r="W75" s="539"/>
      <c r="X75" s="539"/>
      <c r="Y75" s="539"/>
      <c r="Z75" s="539"/>
      <c r="AA75" s="539"/>
      <c r="AB75" s="539"/>
      <c r="AC75" s="539"/>
      <c r="AD75" s="539"/>
      <c r="AE75" s="539"/>
    </row>
    <row r="76" spans="2:31" x14ac:dyDescent="0.25">
      <c r="B76" s="183"/>
      <c r="C76" s="184"/>
      <c r="D76" s="312"/>
      <c r="F76" s="539"/>
      <c r="G76" s="539"/>
      <c r="H76" s="539"/>
      <c r="I76" s="539"/>
      <c r="J76" s="539"/>
      <c r="K76" s="539"/>
      <c r="L76" s="539"/>
      <c r="M76" s="539"/>
      <c r="N76" s="539"/>
      <c r="O76" s="539"/>
      <c r="P76" s="398"/>
      <c r="R76" s="183"/>
      <c r="S76" s="184"/>
      <c r="V76" s="539"/>
      <c r="W76" s="539"/>
      <c r="X76" s="539"/>
      <c r="Y76" s="539"/>
      <c r="Z76" s="539"/>
      <c r="AA76" s="539"/>
      <c r="AB76" s="539"/>
      <c r="AC76" s="539"/>
      <c r="AD76" s="539"/>
      <c r="AE76" s="539"/>
    </row>
    <row r="77" spans="2:31" ht="15" customHeight="1" x14ac:dyDescent="0.25">
      <c r="B77" s="183"/>
      <c r="C77" s="184"/>
      <c r="D77" s="312"/>
      <c r="F77" s="539"/>
      <c r="G77" s="539"/>
      <c r="H77" s="539"/>
      <c r="I77" s="539"/>
      <c r="J77" s="539"/>
      <c r="K77" s="539"/>
      <c r="L77" s="539"/>
      <c r="M77" s="539"/>
      <c r="N77" s="539"/>
      <c r="O77" s="539"/>
      <c r="P77" s="398"/>
      <c r="R77" s="183"/>
      <c r="S77" s="184"/>
      <c r="V77" s="539"/>
      <c r="W77" s="539"/>
      <c r="X77" s="539"/>
      <c r="Y77" s="539"/>
      <c r="Z77" s="539"/>
      <c r="AA77" s="539"/>
      <c r="AB77" s="539"/>
      <c r="AC77" s="539"/>
      <c r="AD77" s="539"/>
      <c r="AE77" s="539"/>
    </row>
    <row r="78" spans="2:31" x14ac:dyDescent="0.25">
      <c r="B78" s="183"/>
      <c r="C78" s="184">
        <f>IF(E78="X",1,0)</f>
        <v>0</v>
      </c>
      <c r="D78" s="312"/>
      <c r="E78" s="185"/>
      <c r="F78" s="539" t="s">
        <v>368</v>
      </c>
      <c r="G78" s="539"/>
      <c r="H78" s="539"/>
      <c r="I78" s="539"/>
      <c r="J78" s="539"/>
      <c r="K78" s="539"/>
      <c r="L78" s="539"/>
      <c r="M78" s="539"/>
      <c r="N78" s="539"/>
      <c r="O78" s="539"/>
      <c r="P78" s="398"/>
      <c r="R78" s="183"/>
      <c r="S78" s="184">
        <f>IF(U78="X",1,0)</f>
        <v>0</v>
      </c>
      <c r="U78" s="301"/>
      <c r="V78" s="539" t="s">
        <v>368</v>
      </c>
      <c r="W78" s="539"/>
      <c r="X78" s="539"/>
      <c r="Y78" s="539"/>
      <c r="Z78" s="539"/>
      <c r="AA78" s="539"/>
      <c r="AB78" s="539"/>
      <c r="AC78" s="539"/>
      <c r="AD78" s="539"/>
      <c r="AE78" s="539"/>
    </row>
    <row r="79" spans="2:31" x14ac:dyDescent="0.25">
      <c r="B79" s="183"/>
      <c r="C79" s="184"/>
      <c r="D79" s="312"/>
      <c r="F79" s="539"/>
      <c r="G79" s="539"/>
      <c r="H79" s="539"/>
      <c r="I79" s="539"/>
      <c r="J79" s="539"/>
      <c r="K79" s="539"/>
      <c r="L79" s="539"/>
      <c r="M79" s="539"/>
      <c r="N79" s="539"/>
      <c r="O79" s="539"/>
      <c r="P79" s="398"/>
      <c r="R79" s="183"/>
      <c r="S79" s="184"/>
      <c r="V79" s="539"/>
      <c r="W79" s="539"/>
      <c r="X79" s="539"/>
      <c r="Y79" s="539"/>
      <c r="Z79" s="539"/>
      <c r="AA79" s="539"/>
      <c r="AB79" s="539"/>
      <c r="AC79" s="539"/>
      <c r="AD79" s="539"/>
      <c r="AE79" s="539"/>
    </row>
    <row r="80" spans="2:31" ht="15.75" x14ac:dyDescent="0.25">
      <c r="B80" s="179">
        <v>3</v>
      </c>
      <c r="C80" s="180">
        <f>SUM(C81:C89)</f>
        <v>0</v>
      </c>
      <c r="D80" s="59" t="s">
        <v>404</v>
      </c>
      <c r="R80" s="179">
        <v>3</v>
      </c>
      <c r="S80" s="180">
        <f>SUM(S81:S89)</f>
        <v>0</v>
      </c>
      <c r="T80" s="59" t="s">
        <v>404</v>
      </c>
    </row>
    <row r="81" spans="2:31" ht="15.75" customHeight="1" x14ac:dyDescent="0.25">
      <c r="B81" s="183"/>
      <c r="C81" s="184">
        <f>IF(E81="X",1,0)</f>
        <v>0</v>
      </c>
      <c r="D81" s="312"/>
      <c r="E81" s="185"/>
      <c r="F81" s="538" t="s">
        <v>398</v>
      </c>
      <c r="G81" s="538"/>
      <c r="H81" s="538"/>
      <c r="I81" s="538"/>
      <c r="J81" s="538"/>
      <c r="K81" s="538"/>
      <c r="L81" s="538"/>
      <c r="M81" s="538"/>
      <c r="N81" s="538"/>
      <c r="O81" s="538"/>
      <c r="P81" s="397"/>
      <c r="R81" s="183"/>
      <c r="S81" s="184">
        <f>IF(U81="X",1,0)</f>
        <v>0</v>
      </c>
      <c r="U81" s="301"/>
      <c r="V81" s="538" t="s">
        <v>398</v>
      </c>
      <c r="W81" s="538"/>
      <c r="X81" s="538"/>
      <c r="Y81" s="538"/>
      <c r="Z81" s="538"/>
      <c r="AA81" s="538"/>
      <c r="AB81" s="538"/>
      <c r="AC81" s="538"/>
      <c r="AD81" s="538"/>
      <c r="AE81" s="538"/>
    </row>
    <row r="82" spans="2:31" x14ac:dyDescent="0.25">
      <c r="B82" s="183"/>
      <c r="C82" s="184"/>
      <c r="D82" s="312"/>
      <c r="F82" s="538"/>
      <c r="G82" s="538"/>
      <c r="H82" s="538"/>
      <c r="I82" s="538"/>
      <c r="J82" s="538"/>
      <c r="K82" s="538"/>
      <c r="L82" s="538"/>
      <c r="M82" s="538"/>
      <c r="N82" s="538"/>
      <c r="O82" s="538"/>
      <c r="P82" s="397"/>
      <c r="R82" s="183"/>
      <c r="S82" s="184"/>
      <c r="V82" s="538"/>
      <c r="W82" s="538"/>
      <c r="X82" s="538"/>
      <c r="Y82" s="538"/>
      <c r="Z82" s="538"/>
      <c r="AA82" s="538"/>
      <c r="AB82" s="538"/>
      <c r="AC82" s="538"/>
      <c r="AD82" s="538"/>
      <c r="AE82" s="538"/>
    </row>
    <row r="83" spans="2:31" ht="15.75" customHeight="1" x14ac:dyDescent="0.25">
      <c r="B83" s="183"/>
      <c r="C83" s="184">
        <f>IF(E83="X",1,0)</f>
        <v>0</v>
      </c>
      <c r="D83" s="312"/>
      <c r="E83" s="185"/>
      <c r="F83" s="538" t="s">
        <v>399</v>
      </c>
      <c r="G83" s="538"/>
      <c r="H83" s="538"/>
      <c r="I83" s="538"/>
      <c r="J83" s="538"/>
      <c r="K83" s="538"/>
      <c r="L83" s="538"/>
      <c r="M83" s="538"/>
      <c r="N83" s="538"/>
      <c r="O83" s="538"/>
      <c r="P83" s="397"/>
      <c r="R83" s="183"/>
      <c r="S83" s="184">
        <f>IF(U83="X",1,0)</f>
        <v>0</v>
      </c>
      <c r="U83" s="301"/>
      <c r="V83" s="538" t="s">
        <v>399</v>
      </c>
      <c r="W83" s="538"/>
      <c r="X83" s="538"/>
      <c r="Y83" s="538"/>
      <c r="Z83" s="538"/>
      <c r="AA83" s="538"/>
      <c r="AB83" s="538"/>
      <c r="AC83" s="538"/>
      <c r="AD83" s="538"/>
      <c r="AE83" s="538"/>
    </row>
    <row r="84" spans="2:31" x14ac:dyDescent="0.25">
      <c r="B84" s="183"/>
      <c r="C84" s="184"/>
      <c r="D84" s="312"/>
      <c r="F84" s="538"/>
      <c r="G84" s="538"/>
      <c r="H84" s="538"/>
      <c r="I84" s="538"/>
      <c r="J84" s="538"/>
      <c r="K84" s="538"/>
      <c r="L84" s="538"/>
      <c r="M84" s="538"/>
      <c r="N84" s="538"/>
      <c r="O84" s="538"/>
      <c r="P84" s="397"/>
      <c r="R84" s="183"/>
      <c r="S84" s="184"/>
      <c r="V84" s="538"/>
      <c r="W84" s="538"/>
      <c r="X84" s="538"/>
      <c r="Y84" s="538"/>
      <c r="Z84" s="538"/>
      <c r="AA84" s="538"/>
      <c r="AB84" s="538"/>
      <c r="AC84" s="538"/>
      <c r="AD84" s="538"/>
      <c r="AE84" s="538"/>
    </row>
    <row r="85" spans="2:31" x14ac:dyDescent="0.25">
      <c r="B85" s="298"/>
      <c r="C85" s="184">
        <f>IF(E85="X",1,0)</f>
        <v>0</v>
      </c>
      <c r="D85" s="312"/>
      <c r="E85" s="185"/>
      <c r="F85" s="538" t="s">
        <v>400</v>
      </c>
      <c r="G85" s="538"/>
      <c r="H85" s="538"/>
      <c r="I85" s="538"/>
      <c r="J85" s="538"/>
      <c r="K85" s="538"/>
      <c r="L85" s="538"/>
      <c r="M85" s="538"/>
      <c r="N85" s="538"/>
      <c r="O85" s="538"/>
      <c r="P85" s="397"/>
      <c r="R85" s="298"/>
      <c r="S85" s="184">
        <f>IF(U85="X",1,0)</f>
        <v>0</v>
      </c>
      <c r="U85" s="301"/>
      <c r="V85" s="538" t="s">
        <v>400</v>
      </c>
      <c r="W85" s="538"/>
      <c r="X85" s="538"/>
      <c r="Y85" s="538"/>
      <c r="Z85" s="538"/>
      <c r="AA85" s="538"/>
      <c r="AB85" s="538"/>
      <c r="AC85" s="538"/>
      <c r="AD85" s="538"/>
      <c r="AE85" s="538"/>
    </row>
    <row r="86" spans="2:31" ht="24" customHeight="1" x14ac:dyDescent="0.25">
      <c r="B86" s="298"/>
      <c r="C86" s="184"/>
      <c r="D86" s="312"/>
      <c r="F86" s="538"/>
      <c r="G86" s="538"/>
      <c r="H86" s="538"/>
      <c r="I86" s="538"/>
      <c r="J86" s="538"/>
      <c r="K86" s="538"/>
      <c r="L86" s="538"/>
      <c r="M86" s="538"/>
      <c r="N86" s="538"/>
      <c r="O86" s="538"/>
      <c r="P86" s="397"/>
      <c r="R86" s="298"/>
      <c r="S86" s="184"/>
      <c r="V86" s="538"/>
      <c r="W86" s="538"/>
      <c r="X86" s="538"/>
      <c r="Y86" s="538"/>
      <c r="Z86" s="538"/>
      <c r="AA86" s="538"/>
      <c r="AB86" s="538"/>
      <c r="AC86" s="538"/>
      <c r="AD86" s="538"/>
      <c r="AE86" s="538"/>
    </row>
    <row r="87" spans="2:31" ht="15.75" customHeight="1" x14ac:dyDescent="0.25">
      <c r="B87" s="183"/>
      <c r="C87" s="184">
        <f>IF(E87="X",1,0)</f>
        <v>0</v>
      </c>
      <c r="D87" s="312"/>
      <c r="E87" s="185"/>
      <c r="F87" s="538" t="s">
        <v>401</v>
      </c>
      <c r="G87" s="538"/>
      <c r="H87" s="538"/>
      <c r="I87" s="538"/>
      <c r="J87" s="538"/>
      <c r="K87" s="538"/>
      <c r="L87" s="538"/>
      <c r="M87" s="538"/>
      <c r="N87" s="538"/>
      <c r="O87" s="538"/>
      <c r="P87" s="397"/>
      <c r="R87" s="183"/>
      <c r="S87" s="184">
        <f>IF(U87="X",1,0)</f>
        <v>0</v>
      </c>
      <c r="U87" s="301"/>
      <c r="V87" s="538" t="s">
        <v>401</v>
      </c>
      <c r="W87" s="538"/>
      <c r="X87" s="538"/>
      <c r="Y87" s="538"/>
      <c r="Z87" s="538"/>
      <c r="AA87" s="538"/>
      <c r="AB87" s="538"/>
      <c r="AC87" s="538"/>
      <c r="AD87" s="538"/>
      <c r="AE87" s="538"/>
    </row>
    <row r="88" spans="2:31" ht="15" customHeight="1" x14ac:dyDescent="0.25">
      <c r="B88" s="183"/>
      <c r="C88" s="184"/>
      <c r="D88" s="312"/>
      <c r="F88" s="538"/>
      <c r="G88" s="538"/>
      <c r="H88" s="538"/>
      <c r="I88" s="538"/>
      <c r="J88" s="538"/>
      <c r="K88" s="538"/>
      <c r="L88" s="538"/>
      <c r="M88" s="538"/>
      <c r="N88" s="538"/>
      <c r="O88" s="538"/>
      <c r="P88" s="397"/>
      <c r="R88" s="183"/>
      <c r="S88" s="184"/>
      <c r="V88" s="538"/>
      <c r="W88" s="538"/>
      <c r="X88" s="538"/>
      <c r="Y88" s="538"/>
      <c r="Z88" s="538"/>
      <c r="AA88" s="538"/>
      <c r="AB88" s="538"/>
      <c r="AC88" s="538"/>
      <c r="AD88" s="538"/>
      <c r="AE88" s="538"/>
    </row>
    <row r="89" spans="2:31" ht="15" customHeight="1" x14ac:dyDescent="0.25">
      <c r="B89" s="183"/>
      <c r="C89" s="184">
        <f>IF(E89="X",1,0)</f>
        <v>0</v>
      </c>
      <c r="D89" s="312"/>
      <c r="E89" s="185"/>
      <c r="F89" s="538" t="s">
        <v>402</v>
      </c>
      <c r="G89" s="538"/>
      <c r="H89" s="538"/>
      <c r="I89" s="538"/>
      <c r="J89" s="538"/>
      <c r="K89" s="538"/>
      <c r="L89" s="538"/>
      <c r="M89" s="538"/>
      <c r="N89" s="538"/>
      <c r="O89" s="538"/>
      <c r="P89" s="397"/>
      <c r="R89" s="183"/>
      <c r="S89" s="184">
        <f>IF(U89="X",1,0)</f>
        <v>0</v>
      </c>
      <c r="U89" s="301"/>
      <c r="V89" s="538" t="s">
        <v>402</v>
      </c>
      <c r="W89" s="538"/>
      <c r="X89" s="538"/>
      <c r="Y89" s="538"/>
      <c r="Z89" s="538"/>
      <c r="AA89" s="538"/>
      <c r="AB89" s="538"/>
      <c r="AC89" s="538"/>
      <c r="AD89" s="538"/>
      <c r="AE89" s="538"/>
    </row>
    <row r="90" spans="2:31" ht="14.25" customHeight="1" x14ac:dyDescent="0.25">
      <c r="B90" s="183"/>
      <c r="C90" s="184"/>
      <c r="D90" s="312"/>
      <c r="F90" s="538"/>
      <c r="G90" s="538"/>
      <c r="H90" s="538"/>
      <c r="I90" s="538"/>
      <c r="J90" s="538"/>
      <c r="K90" s="538"/>
      <c r="L90" s="538"/>
      <c r="M90" s="538"/>
      <c r="N90" s="538"/>
      <c r="O90" s="538"/>
      <c r="P90" s="397"/>
      <c r="R90" s="183"/>
      <c r="S90" s="184"/>
      <c r="V90" s="538"/>
      <c r="W90" s="538"/>
      <c r="X90" s="538"/>
      <c r="Y90" s="538"/>
      <c r="Z90" s="538"/>
      <c r="AA90" s="538"/>
      <c r="AB90" s="538"/>
      <c r="AC90" s="538"/>
      <c r="AD90" s="538"/>
      <c r="AE90" s="538"/>
    </row>
    <row r="91" spans="2:31" ht="14.25" customHeight="1" x14ac:dyDescent="0.25">
      <c r="B91" s="179">
        <v>1</v>
      </c>
      <c r="C91" s="180">
        <f>SUM(C92)</f>
        <v>0</v>
      </c>
      <c r="D91" s="59" t="s">
        <v>405</v>
      </c>
      <c r="R91" s="179">
        <v>1</v>
      </c>
      <c r="S91" s="180">
        <f>SUM(S92)</f>
        <v>0</v>
      </c>
      <c r="T91" s="59" t="s">
        <v>405</v>
      </c>
    </row>
    <row r="92" spans="2:31" ht="14.25" customHeight="1" x14ac:dyDescent="0.25">
      <c r="B92" s="183"/>
      <c r="C92" s="184">
        <f>IF(E92="X",1,0)</f>
        <v>0</v>
      </c>
      <c r="D92" s="312"/>
      <c r="E92" s="185"/>
      <c r="F92" s="538" t="s">
        <v>406</v>
      </c>
      <c r="G92" s="538"/>
      <c r="H92" s="538"/>
      <c r="I92" s="538"/>
      <c r="J92" s="538"/>
      <c r="K92" s="538"/>
      <c r="L92" s="538"/>
      <c r="M92" s="538"/>
      <c r="N92" s="538"/>
      <c r="O92" s="538"/>
      <c r="P92" s="397"/>
      <c r="R92" s="183"/>
      <c r="S92" s="184">
        <f>IF(U92="X",1,0)</f>
        <v>0</v>
      </c>
      <c r="U92" s="301"/>
      <c r="V92" s="538" t="s">
        <v>406</v>
      </c>
      <c r="W92" s="538"/>
      <c r="X92" s="538"/>
      <c r="Y92" s="538"/>
      <c r="Z92" s="538"/>
      <c r="AA92" s="538"/>
      <c r="AB92" s="538"/>
      <c r="AC92" s="538"/>
      <c r="AD92" s="538"/>
      <c r="AE92" s="538"/>
    </row>
    <row r="93" spans="2:31" ht="14.25" customHeight="1" x14ac:dyDescent="0.25">
      <c r="B93" s="183"/>
      <c r="C93" s="184"/>
      <c r="D93" s="312"/>
      <c r="F93" s="538"/>
      <c r="G93" s="538"/>
      <c r="H93" s="538"/>
      <c r="I93" s="538"/>
      <c r="J93" s="538"/>
      <c r="K93" s="538"/>
      <c r="L93" s="538"/>
      <c r="M93" s="538"/>
      <c r="N93" s="538"/>
      <c r="O93" s="538"/>
      <c r="P93" s="397"/>
      <c r="R93" s="183"/>
      <c r="S93" s="184"/>
      <c r="V93" s="538"/>
      <c r="W93" s="538"/>
      <c r="X93" s="538"/>
      <c r="Y93" s="538"/>
      <c r="Z93" s="538"/>
      <c r="AA93" s="538"/>
      <c r="AB93" s="538"/>
      <c r="AC93" s="538"/>
      <c r="AD93" s="538"/>
      <c r="AE93" s="538"/>
    </row>
    <row r="94" spans="2:31" ht="14.25" customHeight="1" x14ac:dyDescent="0.25">
      <c r="B94" s="183"/>
      <c r="C94" s="184"/>
      <c r="D94" s="312"/>
      <c r="F94" s="311"/>
      <c r="G94" s="311"/>
      <c r="H94" s="311"/>
      <c r="I94" s="311"/>
      <c r="J94" s="311"/>
      <c r="K94" s="311"/>
      <c r="L94" s="311"/>
      <c r="M94" s="311"/>
      <c r="N94" s="311"/>
      <c r="O94" s="311"/>
      <c r="P94" s="397"/>
      <c r="R94" s="183"/>
      <c r="S94" s="184"/>
      <c r="V94" s="455"/>
      <c r="W94" s="455"/>
      <c r="X94" s="455"/>
      <c r="Y94" s="455"/>
      <c r="Z94" s="455"/>
      <c r="AA94" s="455"/>
      <c r="AB94" s="455"/>
      <c r="AC94" s="455"/>
      <c r="AD94" s="455"/>
      <c r="AE94" s="455"/>
    </row>
    <row r="95" spans="2:31" ht="14.25" customHeight="1" thickBot="1" x14ac:dyDescent="0.3">
      <c r="B95" s="183"/>
      <c r="C95" s="184"/>
      <c r="D95" s="165" t="s">
        <v>350</v>
      </c>
      <c r="E95" s="177"/>
      <c r="F95" s="177"/>
      <c r="G95" s="177"/>
      <c r="H95" s="177"/>
      <c r="I95" s="177"/>
      <c r="J95" s="177"/>
      <c r="K95" s="177"/>
      <c r="L95" s="177"/>
      <c r="M95" s="177"/>
      <c r="N95" s="177"/>
      <c r="O95" s="177"/>
      <c r="P95" s="255"/>
      <c r="R95" s="183"/>
      <c r="S95" s="184"/>
      <c r="T95" s="165" t="s">
        <v>350</v>
      </c>
      <c r="U95" s="177"/>
      <c r="V95" s="177"/>
      <c r="W95" s="177"/>
      <c r="X95" s="177"/>
      <c r="Y95" s="177"/>
      <c r="Z95" s="177"/>
      <c r="AA95" s="177"/>
      <c r="AB95" s="177"/>
      <c r="AC95" s="177"/>
      <c r="AD95" s="177"/>
      <c r="AE95" s="177"/>
    </row>
    <row r="96" spans="2:31" ht="14.25" customHeight="1" x14ac:dyDescent="0.25">
      <c r="B96" s="183"/>
      <c r="C96" s="184"/>
      <c r="D96" s="13"/>
      <c r="R96" s="183"/>
      <c r="S96" s="184"/>
      <c r="T96" s="13"/>
    </row>
    <row r="97" spans="2:31" ht="14.25" customHeight="1" x14ac:dyDescent="0.25">
      <c r="B97" s="179">
        <v>2</v>
      </c>
      <c r="C97" s="180">
        <f>SUM(C98:C102)</f>
        <v>0</v>
      </c>
      <c r="D97" s="59" t="s">
        <v>235</v>
      </c>
      <c r="R97" s="179">
        <v>2</v>
      </c>
      <c r="S97" s="180">
        <f>SUM(S98:S102)</f>
        <v>0</v>
      </c>
      <c r="T97" s="59" t="s">
        <v>235</v>
      </c>
    </row>
    <row r="98" spans="2:31" ht="14.25" customHeight="1" x14ac:dyDescent="0.25">
      <c r="B98" s="183"/>
      <c r="C98" s="184">
        <f>IF(E98="X",1,0)</f>
        <v>0</v>
      </c>
      <c r="E98" s="185"/>
      <c r="F98" s="538" t="s">
        <v>408</v>
      </c>
      <c r="G98" s="538"/>
      <c r="H98" s="538"/>
      <c r="I98" s="538"/>
      <c r="J98" s="538"/>
      <c r="K98" s="538"/>
      <c r="L98" s="538"/>
      <c r="M98" s="538"/>
      <c r="N98" s="538"/>
      <c r="O98" s="538"/>
      <c r="P98" s="397"/>
      <c r="R98" s="183"/>
      <c r="S98" s="184">
        <f>IF(U98="X",1,0)</f>
        <v>0</v>
      </c>
      <c r="U98" s="301"/>
      <c r="V98" s="538" t="s">
        <v>408</v>
      </c>
      <c r="W98" s="538"/>
      <c r="X98" s="538"/>
      <c r="Y98" s="538"/>
      <c r="Z98" s="538"/>
      <c r="AA98" s="538"/>
      <c r="AB98" s="538"/>
      <c r="AC98" s="538"/>
      <c r="AD98" s="538"/>
      <c r="AE98" s="538"/>
    </row>
    <row r="99" spans="2:31" ht="14.25" customHeight="1" x14ac:dyDescent="0.25">
      <c r="B99" s="183"/>
      <c r="C99" s="184"/>
      <c r="F99" s="538"/>
      <c r="G99" s="538"/>
      <c r="H99" s="538"/>
      <c r="I99" s="538"/>
      <c r="J99" s="538"/>
      <c r="K99" s="538"/>
      <c r="L99" s="538"/>
      <c r="M99" s="538"/>
      <c r="N99" s="538"/>
      <c r="O99" s="538"/>
      <c r="P99" s="397"/>
      <c r="R99" s="183"/>
      <c r="S99" s="184"/>
      <c r="V99" s="538"/>
      <c r="W99" s="538"/>
      <c r="X99" s="538"/>
      <c r="Y99" s="538"/>
      <c r="Z99" s="538"/>
      <c r="AA99" s="538"/>
      <c r="AB99" s="538"/>
      <c r="AC99" s="538"/>
      <c r="AD99" s="538"/>
      <c r="AE99" s="538"/>
    </row>
    <row r="100" spans="2:31" ht="14.25" customHeight="1" x14ac:dyDescent="0.25">
      <c r="B100" s="183"/>
      <c r="C100" s="184">
        <f>IF(E100="X",1,0)</f>
        <v>0</v>
      </c>
      <c r="E100" s="185"/>
      <c r="F100" s="538" t="s">
        <v>358</v>
      </c>
      <c r="G100" s="538"/>
      <c r="H100" s="538"/>
      <c r="I100" s="538"/>
      <c r="J100" s="538"/>
      <c r="K100" s="538"/>
      <c r="L100" s="538"/>
      <c r="M100" s="538"/>
      <c r="N100" s="538"/>
      <c r="O100" s="538"/>
      <c r="P100" s="397"/>
      <c r="R100" s="183"/>
      <c r="S100" s="184">
        <f>IF(U100="X",1,0)</f>
        <v>0</v>
      </c>
      <c r="U100" s="301"/>
      <c r="V100" s="538" t="s">
        <v>358</v>
      </c>
      <c r="W100" s="538"/>
      <c r="X100" s="538"/>
      <c r="Y100" s="538"/>
      <c r="Z100" s="538"/>
      <c r="AA100" s="538"/>
      <c r="AB100" s="538"/>
      <c r="AC100" s="538"/>
      <c r="AD100" s="538"/>
      <c r="AE100" s="538"/>
    </row>
    <row r="101" spans="2:31" ht="15" customHeight="1" x14ac:dyDescent="0.25">
      <c r="B101" s="183"/>
      <c r="C101" s="184"/>
      <c r="F101" s="538"/>
      <c r="G101" s="538"/>
      <c r="H101" s="538"/>
      <c r="I101" s="538"/>
      <c r="J101" s="538"/>
      <c r="K101" s="538"/>
      <c r="L101" s="538"/>
      <c r="M101" s="538"/>
      <c r="N101" s="538"/>
      <c r="O101" s="538"/>
      <c r="P101" s="397"/>
      <c r="R101" s="183"/>
      <c r="S101" s="184"/>
      <c r="V101" s="538"/>
      <c r="W101" s="538"/>
      <c r="X101" s="538"/>
      <c r="Y101" s="538"/>
      <c r="Z101" s="538"/>
      <c r="AA101" s="538"/>
      <c r="AB101" s="538"/>
      <c r="AC101" s="538"/>
      <c r="AD101" s="538"/>
      <c r="AE101" s="538"/>
    </row>
    <row r="102" spans="2:31" ht="15" customHeight="1" x14ac:dyDescent="0.25">
      <c r="B102" s="183"/>
      <c r="C102" s="184">
        <f>IF(E102="X",1,0)</f>
        <v>0</v>
      </c>
      <c r="E102" s="185"/>
      <c r="F102" s="538" t="s">
        <v>407</v>
      </c>
      <c r="G102" s="538"/>
      <c r="H102" s="538"/>
      <c r="I102" s="538"/>
      <c r="J102" s="538"/>
      <c r="K102" s="538"/>
      <c r="L102" s="538"/>
      <c r="M102" s="538"/>
      <c r="N102" s="538"/>
      <c r="O102" s="538"/>
      <c r="P102" s="397"/>
      <c r="R102" s="183"/>
      <c r="S102" s="184">
        <f>IF(U102="X",1,0)</f>
        <v>0</v>
      </c>
      <c r="U102" s="301"/>
      <c r="V102" s="538" t="s">
        <v>407</v>
      </c>
      <c r="W102" s="538"/>
      <c r="X102" s="538"/>
      <c r="Y102" s="538"/>
      <c r="Z102" s="538"/>
      <c r="AA102" s="538"/>
      <c r="AB102" s="538"/>
      <c r="AC102" s="538"/>
      <c r="AD102" s="538"/>
      <c r="AE102" s="538"/>
    </row>
    <row r="103" spans="2:31" ht="15" customHeight="1" x14ac:dyDescent="0.25">
      <c r="B103" s="183"/>
      <c r="C103" s="184"/>
      <c r="E103" s="59"/>
      <c r="F103" s="538"/>
      <c r="G103" s="538"/>
      <c r="H103" s="538"/>
      <c r="I103" s="538"/>
      <c r="J103" s="538"/>
      <c r="K103" s="538"/>
      <c r="L103" s="538"/>
      <c r="M103" s="538"/>
      <c r="N103" s="538"/>
      <c r="O103" s="538"/>
      <c r="P103" s="397"/>
      <c r="R103" s="183"/>
      <c r="S103" s="184"/>
      <c r="U103" s="59"/>
      <c r="V103" s="538"/>
      <c r="W103" s="538"/>
      <c r="X103" s="538"/>
      <c r="Y103" s="538"/>
      <c r="Z103" s="538"/>
      <c r="AA103" s="538"/>
      <c r="AB103" s="538"/>
      <c r="AC103" s="538"/>
      <c r="AD103" s="538"/>
      <c r="AE103" s="538"/>
    </row>
    <row r="104" spans="2:31" ht="15.75" x14ac:dyDescent="0.25">
      <c r="B104" s="183"/>
      <c r="C104" s="184"/>
      <c r="D104" s="269"/>
      <c r="E104" s="59"/>
      <c r="F104" s="268"/>
      <c r="G104" s="268"/>
      <c r="H104" s="268"/>
      <c r="I104" s="268"/>
      <c r="J104" s="268"/>
      <c r="K104" s="268"/>
      <c r="L104" s="268"/>
      <c r="M104" s="268"/>
      <c r="N104" s="268"/>
      <c r="O104" s="268"/>
      <c r="P104" s="397"/>
      <c r="R104" s="183"/>
      <c r="S104" s="184"/>
      <c r="U104" s="59"/>
      <c r="V104" s="455"/>
      <c r="W104" s="455"/>
      <c r="X104" s="455"/>
      <c r="Y104" s="455"/>
      <c r="Z104" s="455"/>
      <c r="AA104" s="455"/>
      <c r="AB104" s="455"/>
      <c r="AC104" s="455"/>
      <c r="AD104" s="455"/>
      <c r="AE104" s="455"/>
    </row>
    <row r="105" spans="2:31" ht="15" customHeight="1" x14ac:dyDescent="0.25">
      <c r="B105" s="179">
        <v>3</v>
      </c>
      <c r="C105" s="180">
        <f>SUM(C106:C112)</f>
        <v>0</v>
      </c>
      <c r="D105" s="59" t="s">
        <v>423</v>
      </c>
      <c r="R105" s="179">
        <v>3</v>
      </c>
      <c r="S105" s="180">
        <f>SUM(S106:S112)</f>
        <v>0</v>
      </c>
      <c r="T105" s="59" t="s">
        <v>423</v>
      </c>
    </row>
    <row r="106" spans="2:31" ht="15" customHeight="1" x14ac:dyDescent="0.25">
      <c r="B106" s="183"/>
      <c r="C106" s="184">
        <f>IF(E106="X",1,0)</f>
        <v>0</v>
      </c>
      <c r="E106" s="185"/>
      <c r="F106" s="538" t="s">
        <v>173</v>
      </c>
      <c r="G106" s="538"/>
      <c r="H106" s="538"/>
      <c r="I106" s="538"/>
      <c r="J106" s="538"/>
      <c r="K106" s="538"/>
      <c r="L106" s="538"/>
      <c r="M106" s="538"/>
      <c r="N106" s="538"/>
      <c r="O106" s="538"/>
      <c r="P106" s="397"/>
      <c r="R106" s="183"/>
      <c r="S106" s="184">
        <f>IF(U106="X",1,0)</f>
        <v>0</v>
      </c>
      <c r="U106" s="301"/>
      <c r="V106" s="538" t="s">
        <v>173</v>
      </c>
      <c r="W106" s="538"/>
      <c r="X106" s="538"/>
      <c r="Y106" s="538"/>
      <c r="Z106" s="538"/>
      <c r="AA106" s="538"/>
      <c r="AB106" s="538"/>
      <c r="AC106" s="538"/>
      <c r="AD106" s="538"/>
      <c r="AE106" s="538"/>
    </row>
    <row r="107" spans="2:31" ht="15" customHeight="1" x14ac:dyDescent="0.25">
      <c r="B107" s="183"/>
      <c r="C107" s="184"/>
      <c r="F107" s="538"/>
      <c r="G107" s="538"/>
      <c r="H107" s="538"/>
      <c r="I107" s="538"/>
      <c r="J107" s="538"/>
      <c r="K107" s="538"/>
      <c r="L107" s="538"/>
      <c r="M107" s="538"/>
      <c r="N107" s="538"/>
      <c r="O107" s="538"/>
      <c r="P107" s="397"/>
      <c r="R107" s="183"/>
      <c r="S107" s="184"/>
      <c r="V107" s="538"/>
      <c r="W107" s="538"/>
      <c r="X107" s="538"/>
      <c r="Y107" s="538"/>
      <c r="Z107" s="538"/>
      <c r="AA107" s="538"/>
      <c r="AB107" s="538"/>
      <c r="AC107" s="538"/>
      <c r="AD107" s="538"/>
      <c r="AE107" s="538"/>
    </row>
    <row r="108" spans="2:31" ht="15" customHeight="1" x14ac:dyDescent="0.25">
      <c r="B108" s="183"/>
      <c r="C108" s="184">
        <f>IF(E108="X",1,0)</f>
        <v>0</v>
      </c>
      <c r="E108" s="185"/>
      <c r="F108" s="538" t="s">
        <v>269</v>
      </c>
      <c r="G108" s="538"/>
      <c r="H108" s="538"/>
      <c r="I108" s="538"/>
      <c r="J108" s="538"/>
      <c r="K108" s="538"/>
      <c r="L108" s="538"/>
      <c r="M108" s="538"/>
      <c r="N108" s="538"/>
      <c r="O108" s="538"/>
      <c r="P108" s="397"/>
      <c r="R108" s="183"/>
      <c r="S108" s="184">
        <f>IF(U108="X",1,0)</f>
        <v>0</v>
      </c>
      <c r="U108" s="301"/>
      <c r="V108" s="538" t="s">
        <v>269</v>
      </c>
      <c r="W108" s="538"/>
      <c r="X108" s="538"/>
      <c r="Y108" s="538"/>
      <c r="Z108" s="538"/>
      <c r="AA108" s="538"/>
      <c r="AB108" s="538"/>
      <c r="AC108" s="538"/>
      <c r="AD108" s="538"/>
      <c r="AE108" s="538"/>
    </row>
    <row r="109" spans="2:31" ht="15" customHeight="1" x14ac:dyDescent="0.25">
      <c r="B109" s="183"/>
      <c r="C109" s="184"/>
      <c r="F109" s="538"/>
      <c r="G109" s="538"/>
      <c r="H109" s="538"/>
      <c r="I109" s="538"/>
      <c r="J109" s="538"/>
      <c r="K109" s="538"/>
      <c r="L109" s="538"/>
      <c r="M109" s="538"/>
      <c r="N109" s="538"/>
      <c r="O109" s="538"/>
      <c r="P109" s="397"/>
      <c r="R109" s="183"/>
      <c r="S109" s="184"/>
      <c r="V109" s="538"/>
      <c r="W109" s="538"/>
      <c r="X109" s="538"/>
      <c r="Y109" s="538"/>
      <c r="Z109" s="538"/>
      <c r="AA109" s="538"/>
      <c r="AB109" s="538"/>
      <c r="AC109" s="538"/>
      <c r="AD109" s="538"/>
      <c r="AE109" s="538"/>
    </row>
    <row r="110" spans="2:31" ht="15" customHeight="1" x14ac:dyDescent="0.25">
      <c r="B110" s="183"/>
      <c r="C110" s="184">
        <f>IF(E110="X",1,0)</f>
        <v>0</v>
      </c>
      <c r="E110" s="185"/>
      <c r="F110" s="538" t="s">
        <v>359</v>
      </c>
      <c r="G110" s="538"/>
      <c r="H110" s="538"/>
      <c r="I110" s="538"/>
      <c r="J110" s="538"/>
      <c r="K110" s="538"/>
      <c r="L110" s="538"/>
      <c r="M110" s="538"/>
      <c r="N110" s="538"/>
      <c r="O110" s="538"/>
      <c r="P110" s="397"/>
      <c r="R110" s="183"/>
      <c r="S110" s="184">
        <f>IF(U110="X",1,0)</f>
        <v>0</v>
      </c>
      <c r="U110" s="301"/>
      <c r="V110" s="538" t="s">
        <v>359</v>
      </c>
      <c r="W110" s="538"/>
      <c r="X110" s="538"/>
      <c r="Y110" s="538"/>
      <c r="Z110" s="538"/>
      <c r="AA110" s="538"/>
      <c r="AB110" s="538"/>
      <c r="AC110" s="538"/>
      <c r="AD110" s="538"/>
      <c r="AE110" s="538"/>
    </row>
    <row r="111" spans="2:31" ht="20.25" customHeight="1" x14ac:dyDescent="0.25">
      <c r="B111" s="183"/>
      <c r="C111" s="184"/>
      <c r="F111" s="538"/>
      <c r="G111" s="538"/>
      <c r="H111" s="538"/>
      <c r="I111" s="538"/>
      <c r="J111" s="538"/>
      <c r="K111" s="538"/>
      <c r="L111" s="538"/>
      <c r="M111" s="538"/>
      <c r="N111" s="538"/>
      <c r="O111" s="538"/>
      <c r="P111" s="397"/>
      <c r="R111" s="183"/>
      <c r="S111" s="184"/>
      <c r="V111" s="538"/>
      <c r="W111" s="538"/>
      <c r="X111" s="538"/>
      <c r="Y111" s="538"/>
      <c r="Z111" s="538"/>
      <c r="AA111" s="538"/>
      <c r="AB111" s="538"/>
      <c r="AC111" s="538"/>
      <c r="AD111" s="538"/>
      <c r="AE111" s="538"/>
    </row>
    <row r="112" spans="2:31" x14ac:dyDescent="0.25">
      <c r="B112" s="183"/>
      <c r="C112" s="184">
        <f>IF(E112="X",1,0)</f>
        <v>0</v>
      </c>
      <c r="E112" s="185"/>
      <c r="F112" s="538" t="s">
        <v>270</v>
      </c>
      <c r="G112" s="538"/>
      <c r="H112" s="538"/>
      <c r="I112" s="538"/>
      <c r="J112" s="538"/>
      <c r="K112" s="538"/>
      <c r="L112" s="538"/>
      <c r="M112" s="538"/>
      <c r="N112" s="538"/>
      <c r="O112" s="538"/>
      <c r="P112" s="397"/>
      <c r="R112" s="183"/>
      <c r="S112" s="184">
        <f>IF(U112="X",1,0)</f>
        <v>0</v>
      </c>
      <c r="U112" s="301"/>
      <c r="V112" s="538" t="s">
        <v>270</v>
      </c>
      <c r="W112" s="538"/>
      <c r="X112" s="538"/>
      <c r="Y112" s="538"/>
      <c r="Z112" s="538"/>
      <c r="AA112" s="538"/>
      <c r="AB112" s="538"/>
      <c r="AC112" s="538"/>
      <c r="AD112" s="538"/>
      <c r="AE112" s="538"/>
    </row>
    <row r="113" spans="2:31" ht="33" customHeight="1" x14ac:dyDescent="0.25">
      <c r="B113" s="183"/>
      <c r="C113" s="184"/>
      <c r="E113" s="59"/>
      <c r="F113" s="538"/>
      <c r="G113" s="538"/>
      <c r="H113" s="538"/>
      <c r="I113" s="538"/>
      <c r="J113" s="538"/>
      <c r="K113" s="538"/>
      <c r="L113" s="538"/>
      <c r="M113" s="538"/>
      <c r="N113" s="538"/>
      <c r="O113" s="538"/>
      <c r="P113" s="397"/>
      <c r="R113" s="183"/>
      <c r="S113" s="184"/>
      <c r="U113" s="59"/>
      <c r="V113" s="538"/>
      <c r="W113" s="538"/>
      <c r="X113" s="538"/>
      <c r="Y113" s="538"/>
      <c r="Z113" s="538"/>
      <c r="AA113" s="538"/>
      <c r="AB113" s="538"/>
      <c r="AC113" s="538"/>
      <c r="AD113" s="538"/>
      <c r="AE113" s="538"/>
    </row>
    <row r="114" spans="2:31" ht="15.75" customHeight="1" x14ac:dyDescent="0.25">
      <c r="B114" s="183"/>
      <c r="C114" s="184"/>
      <c r="D114" s="284"/>
      <c r="E114" s="59"/>
      <c r="F114" s="283"/>
      <c r="G114" s="283"/>
      <c r="H114" s="283"/>
      <c r="I114" s="283"/>
      <c r="J114" s="283"/>
      <c r="K114" s="283"/>
      <c r="L114" s="283"/>
      <c r="M114" s="283"/>
      <c r="N114" s="283"/>
      <c r="O114" s="283"/>
      <c r="P114" s="397"/>
      <c r="R114" s="183"/>
      <c r="S114" s="184"/>
      <c r="U114" s="59"/>
      <c r="V114" s="455"/>
      <c r="W114" s="455"/>
      <c r="X114" s="455"/>
      <c r="Y114" s="455"/>
      <c r="Z114" s="455"/>
      <c r="AA114" s="455"/>
      <c r="AB114" s="455"/>
      <c r="AC114" s="455"/>
      <c r="AD114" s="455"/>
      <c r="AE114" s="455"/>
    </row>
    <row r="115" spans="2:31" ht="15.75" x14ac:dyDescent="0.25">
      <c r="B115" s="179">
        <v>1</v>
      </c>
      <c r="C115" s="180">
        <f>SUM(C116)</f>
        <v>0</v>
      </c>
      <c r="D115" s="59" t="s">
        <v>424</v>
      </c>
      <c r="R115" s="179">
        <v>1</v>
      </c>
      <c r="S115" s="180">
        <f>SUM(S116)</f>
        <v>0</v>
      </c>
      <c r="T115" s="59" t="s">
        <v>424</v>
      </c>
    </row>
    <row r="116" spans="2:31" ht="15" customHeight="1" x14ac:dyDescent="0.25">
      <c r="B116" s="183"/>
      <c r="C116" s="184">
        <f>IF(E116="X",1,0)</f>
        <v>0</v>
      </c>
      <c r="E116" s="185"/>
      <c r="F116" s="538" t="s">
        <v>209</v>
      </c>
      <c r="G116" s="538"/>
      <c r="H116" s="538"/>
      <c r="I116" s="538"/>
      <c r="J116" s="538"/>
      <c r="K116" s="538"/>
      <c r="L116" s="538"/>
      <c r="M116" s="538"/>
      <c r="N116" s="538"/>
      <c r="O116" s="538"/>
      <c r="P116" s="397"/>
      <c r="R116" s="183"/>
      <c r="S116" s="184">
        <f>IF(U116="X",1,0)</f>
        <v>0</v>
      </c>
      <c r="U116" s="301"/>
      <c r="V116" s="538" t="s">
        <v>209</v>
      </c>
      <c r="W116" s="538"/>
      <c r="X116" s="538"/>
      <c r="Y116" s="538"/>
      <c r="Z116" s="538"/>
      <c r="AA116" s="538"/>
      <c r="AB116" s="538"/>
      <c r="AC116" s="538"/>
      <c r="AD116" s="538"/>
      <c r="AE116" s="538"/>
    </row>
    <row r="117" spans="2:31" ht="15.75" x14ac:dyDescent="0.25">
      <c r="B117" s="183"/>
      <c r="C117" s="184"/>
      <c r="E117" s="3"/>
      <c r="F117" s="538"/>
      <c r="G117" s="538"/>
      <c r="H117" s="538"/>
      <c r="I117" s="538"/>
      <c r="J117" s="538"/>
      <c r="K117" s="538"/>
      <c r="L117" s="538"/>
      <c r="M117" s="538"/>
      <c r="N117" s="538"/>
      <c r="O117" s="538"/>
      <c r="P117" s="397"/>
      <c r="R117" s="183"/>
      <c r="S117" s="184"/>
      <c r="U117" s="3"/>
      <c r="V117" s="538"/>
      <c r="W117" s="538"/>
      <c r="X117" s="538"/>
      <c r="Y117" s="538"/>
      <c r="Z117" s="538"/>
      <c r="AA117" s="538"/>
      <c r="AB117" s="538"/>
      <c r="AC117" s="538"/>
      <c r="AD117" s="538"/>
      <c r="AE117" s="538"/>
    </row>
    <row r="118" spans="2:31" ht="28.5" customHeight="1" thickBot="1" x14ac:dyDescent="0.3">
      <c r="B118" s="183"/>
      <c r="C118" s="184"/>
      <c r="D118" s="165" t="s">
        <v>351</v>
      </c>
      <c r="E118" s="177"/>
      <c r="F118" s="177"/>
      <c r="G118" s="177"/>
      <c r="H118" s="177"/>
      <c r="I118" s="177"/>
      <c r="J118" s="177"/>
      <c r="K118" s="177"/>
      <c r="L118" s="177"/>
      <c r="M118" s="177"/>
      <c r="N118" s="177"/>
      <c r="O118" s="177"/>
      <c r="P118" s="255"/>
      <c r="R118" s="183"/>
      <c r="S118" s="184"/>
      <c r="T118" s="165" t="s">
        <v>351</v>
      </c>
      <c r="U118" s="177"/>
      <c r="V118" s="177"/>
      <c r="W118" s="177"/>
      <c r="X118" s="177"/>
      <c r="Y118" s="177"/>
      <c r="Z118" s="177"/>
      <c r="AA118" s="177"/>
      <c r="AB118" s="177"/>
      <c r="AC118" s="177"/>
      <c r="AD118" s="177"/>
      <c r="AE118" s="177"/>
    </row>
    <row r="119" spans="2:31" ht="15" customHeight="1" x14ac:dyDescent="0.25">
      <c r="B119" s="183"/>
      <c r="C119" s="184"/>
      <c r="D119" s="3"/>
      <c r="R119" s="183"/>
      <c r="S119" s="184"/>
      <c r="T119" s="3"/>
    </row>
    <row r="120" spans="2:31" ht="15.75" x14ac:dyDescent="0.25">
      <c r="B120" s="179">
        <v>2</v>
      </c>
      <c r="C120" s="180">
        <f>SUM(C121:C123)</f>
        <v>0</v>
      </c>
      <c r="D120" s="59" t="s">
        <v>236</v>
      </c>
      <c r="R120" s="179">
        <v>2</v>
      </c>
      <c r="S120" s="180">
        <f>SUM(S121:S123)</f>
        <v>0</v>
      </c>
      <c r="T120" s="59" t="s">
        <v>236</v>
      </c>
    </row>
    <row r="121" spans="2:31" x14ac:dyDescent="0.25">
      <c r="B121" s="183"/>
      <c r="C121" s="184">
        <f>IF(E121="X",1,0)</f>
        <v>0</v>
      </c>
      <c r="E121" s="185"/>
      <c r="F121" s="538" t="s">
        <v>265</v>
      </c>
      <c r="G121" s="538"/>
      <c r="H121" s="538"/>
      <c r="I121" s="538"/>
      <c r="J121" s="538"/>
      <c r="K121" s="538"/>
      <c r="L121" s="538"/>
      <c r="M121" s="538"/>
      <c r="N121" s="538"/>
      <c r="O121" s="538"/>
      <c r="P121" s="397"/>
      <c r="R121" s="183"/>
      <c r="S121" s="184">
        <f>IF(U121="X",1,0)</f>
        <v>0</v>
      </c>
      <c r="U121" s="301"/>
      <c r="V121" s="538" t="s">
        <v>265</v>
      </c>
      <c r="W121" s="538"/>
      <c r="X121" s="538"/>
      <c r="Y121" s="538"/>
      <c r="Z121" s="538"/>
      <c r="AA121" s="538"/>
      <c r="AB121" s="538"/>
      <c r="AC121" s="538"/>
      <c r="AD121" s="538"/>
      <c r="AE121" s="538"/>
    </row>
    <row r="122" spans="2:31" x14ac:dyDescent="0.25">
      <c r="B122" s="183"/>
      <c r="C122" s="184"/>
      <c r="F122" s="538"/>
      <c r="G122" s="538"/>
      <c r="H122" s="538"/>
      <c r="I122" s="538"/>
      <c r="J122" s="538"/>
      <c r="K122" s="538"/>
      <c r="L122" s="538"/>
      <c r="M122" s="538"/>
      <c r="N122" s="538"/>
      <c r="O122" s="538"/>
      <c r="P122" s="397"/>
      <c r="R122" s="183"/>
      <c r="S122" s="184"/>
      <c r="V122" s="538"/>
      <c r="W122" s="538"/>
      <c r="X122" s="538"/>
      <c r="Y122" s="538"/>
      <c r="Z122" s="538"/>
      <c r="AA122" s="538"/>
      <c r="AB122" s="538"/>
      <c r="AC122" s="538"/>
      <c r="AD122" s="538"/>
      <c r="AE122" s="538"/>
    </row>
    <row r="123" spans="2:31" x14ac:dyDescent="0.25">
      <c r="B123" s="183"/>
      <c r="C123" s="184">
        <f>IF(E123="X",1,0)</f>
        <v>0</v>
      </c>
      <c r="E123" s="185"/>
      <c r="F123" s="538" t="s">
        <v>271</v>
      </c>
      <c r="G123" s="538"/>
      <c r="H123" s="538"/>
      <c r="I123" s="538"/>
      <c r="J123" s="538"/>
      <c r="K123" s="538"/>
      <c r="L123" s="538"/>
      <c r="M123" s="538"/>
      <c r="N123" s="538"/>
      <c r="O123" s="538"/>
      <c r="P123" s="397"/>
      <c r="R123" s="183"/>
      <c r="S123" s="184">
        <f>IF(U123="X",1,0)</f>
        <v>0</v>
      </c>
      <c r="U123" s="301"/>
      <c r="V123" s="538" t="s">
        <v>271</v>
      </c>
      <c r="W123" s="538"/>
      <c r="X123" s="538"/>
      <c r="Y123" s="538"/>
      <c r="Z123" s="538"/>
      <c r="AA123" s="538"/>
      <c r="AB123" s="538"/>
      <c r="AC123" s="538"/>
      <c r="AD123" s="538"/>
      <c r="AE123" s="538"/>
    </row>
    <row r="124" spans="2:31" x14ac:dyDescent="0.25">
      <c r="B124" s="183"/>
      <c r="C124" s="184"/>
      <c r="F124" s="538"/>
      <c r="G124" s="538"/>
      <c r="H124" s="538"/>
      <c r="I124" s="538"/>
      <c r="J124" s="538"/>
      <c r="K124" s="538"/>
      <c r="L124" s="538"/>
      <c r="M124" s="538"/>
      <c r="N124" s="538"/>
      <c r="O124" s="538"/>
      <c r="P124" s="397"/>
      <c r="R124" s="183"/>
      <c r="S124" s="184"/>
      <c r="V124" s="538"/>
      <c r="W124" s="538"/>
      <c r="X124" s="538"/>
      <c r="Y124" s="538"/>
      <c r="Z124" s="538"/>
      <c r="AA124" s="538"/>
      <c r="AB124" s="538"/>
      <c r="AC124" s="538"/>
      <c r="AD124" s="538"/>
      <c r="AE124" s="538"/>
    </row>
    <row r="125" spans="2:31" ht="15.75" x14ac:dyDescent="0.25">
      <c r="B125" s="183"/>
      <c r="C125" s="184"/>
      <c r="E125" s="59"/>
      <c r="F125" s="174" t="s">
        <v>273</v>
      </c>
      <c r="R125" s="183"/>
      <c r="S125" s="184"/>
      <c r="U125" s="59"/>
      <c r="V125" s="174" t="s">
        <v>273</v>
      </c>
    </row>
    <row r="126" spans="2:31" ht="15.75" x14ac:dyDescent="0.25">
      <c r="B126" s="183"/>
      <c r="C126" s="184"/>
      <c r="E126" s="59"/>
      <c r="F126" s="174" t="s">
        <v>272</v>
      </c>
      <c r="R126" s="183"/>
      <c r="S126" s="184"/>
      <c r="U126" s="59"/>
      <c r="V126" s="174" t="s">
        <v>272</v>
      </c>
    </row>
    <row r="127" spans="2:31" ht="15.75" x14ac:dyDescent="0.25">
      <c r="B127" s="183"/>
      <c r="C127" s="184"/>
      <c r="E127" s="59"/>
      <c r="F127" s="174" t="s">
        <v>274</v>
      </c>
      <c r="R127" s="183"/>
      <c r="S127" s="184"/>
      <c r="U127" s="59"/>
      <c r="V127" s="174" t="s">
        <v>274</v>
      </c>
    </row>
    <row r="128" spans="2:31" ht="15.75" x14ac:dyDescent="0.25">
      <c r="B128" s="183"/>
      <c r="C128" s="184"/>
      <c r="E128" s="59"/>
      <c r="F128" s="174" t="s">
        <v>360</v>
      </c>
      <c r="R128" s="183"/>
      <c r="S128" s="184"/>
      <c r="U128" s="59"/>
      <c r="V128" s="174" t="s">
        <v>360</v>
      </c>
    </row>
    <row r="129" spans="2:31" ht="15" customHeight="1" x14ac:dyDescent="0.25">
      <c r="B129" s="183"/>
      <c r="C129" s="184"/>
      <c r="D129" s="209"/>
      <c r="R129" s="183"/>
      <c r="S129" s="184"/>
    </row>
    <row r="130" spans="2:31" ht="15.75" x14ac:dyDescent="0.25">
      <c r="B130" s="179">
        <v>2</v>
      </c>
      <c r="C130" s="180">
        <f>SUM(C131:C133)</f>
        <v>0</v>
      </c>
      <c r="D130" s="59" t="s">
        <v>237</v>
      </c>
      <c r="R130" s="179">
        <v>2</v>
      </c>
      <c r="S130" s="180">
        <f>SUM(S131:S133)</f>
        <v>0</v>
      </c>
      <c r="T130" s="59" t="s">
        <v>237</v>
      </c>
    </row>
    <row r="131" spans="2:31" x14ac:dyDescent="0.25">
      <c r="B131" s="183"/>
      <c r="C131" s="184">
        <f>IF(E131="X",1,0)</f>
        <v>0</v>
      </c>
      <c r="E131" s="185"/>
      <c r="F131" s="538" t="s">
        <v>214</v>
      </c>
      <c r="G131" s="538"/>
      <c r="H131" s="538"/>
      <c r="I131" s="538"/>
      <c r="J131" s="538"/>
      <c r="K131" s="538"/>
      <c r="L131" s="538"/>
      <c r="M131" s="538"/>
      <c r="N131" s="538"/>
      <c r="O131" s="538"/>
      <c r="P131" s="397"/>
      <c r="R131" s="183"/>
      <c r="S131" s="184">
        <f>IF(U131="X",1,0)</f>
        <v>0</v>
      </c>
      <c r="U131" s="301"/>
      <c r="V131" s="538" t="s">
        <v>214</v>
      </c>
      <c r="W131" s="538"/>
      <c r="X131" s="538"/>
      <c r="Y131" s="538"/>
      <c r="Z131" s="538"/>
      <c r="AA131" s="538"/>
      <c r="AB131" s="538"/>
      <c r="AC131" s="538"/>
      <c r="AD131" s="538"/>
      <c r="AE131" s="538"/>
    </row>
    <row r="132" spans="2:31" ht="13.5" customHeight="1" x14ac:dyDescent="0.25">
      <c r="B132" s="183"/>
      <c r="C132" s="184"/>
      <c r="E132" s="3"/>
      <c r="F132" s="538"/>
      <c r="G132" s="538"/>
      <c r="H132" s="538"/>
      <c r="I132" s="538"/>
      <c r="J132" s="538"/>
      <c r="K132" s="538"/>
      <c r="L132" s="538"/>
      <c r="M132" s="538"/>
      <c r="N132" s="538"/>
      <c r="O132" s="538"/>
      <c r="P132" s="397"/>
      <c r="R132" s="183"/>
      <c r="S132" s="184"/>
      <c r="U132" s="3"/>
      <c r="V132" s="538"/>
      <c r="W132" s="538"/>
      <c r="X132" s="538"/>
      <c r="Y132" s="538"/>
      <c r="Z132" s="538"/>
      <c r="AA132" s="538"/>
      <c r="AB132" s="538"/>
      <c r="AC132" s="538"/>
      <c r="AD132" s="538"/>
      <c r="AE132" s="538"/>
    </row>
    <row r="133" spans="2:31" ht="14.25" customHeight="1" x14ac:dyDescent="0.25">
      <c r="B133" s="183"/>
      <c r="C133" s="184">
        <f>IF(E133="X",1,0)</f>
        <v>0</v>
      </c>
      <c r="D133" s="312"/>
      <c r="E133" s="185"/>
      <c r="F133" s="538" t="s">
        <v>409</v>
      </c>
      <c r="G133" s="538"/>
      <c r="H133" s="538"/>
      <c r="I133" s="538"/>
      <c r="J133" s="538"/>
      <c r="K133" s="538"/>
      <c r="L133" s="538"/>
      <c r="M133" s="538"/>
      <c r="N133" s="538"/>
      <c r="O133" s="538"/>
      <c r="P133" s="397"/>
      <c r="R133" s="183"/>
      <c r="S133" s="184">
        <f>IF(U133="X",1,0)</f>
        <v>0</v>
      </c>
      <c r="U133" s="301"/>
      <c r="V133" s="538" t="s">
        <v>409</v>
      </c>
      <c r="W133" s="538"/>
      <c r="X133" s="538"/>
      <c r="Y133" s="538"/>
      <c r="Z133" s="538"/>
      <c r="AA133" s="538"/>
      <c r="AB133" s="538"/>
      <c r="AC133" s="538"/>
      <c r="AD133" s="538"/>
      <c r="AE133" s="538"/>
    </row>
    <row r="134" spans="2:31" ht="16.5" customHeight="1" x14ac:dyDescent="0.25">
      <c r="B134" s="183"/>
      <c r="C134" s="184"/>
      <c r="D134" s="312"/>
      <c r="E134" s="3"/>
      <c r="F134" s="538"/>
      <c r="G134" s="538"/>
      <c r="H134" s="538"/>
      <c r="I134" s="538"/>
      <c r="J134" s="538"/>
      <c r="K134" s="538"/>
      <c r="L134" s="538"/>
      <c r="M134" s="538"/>
      <c r="N134" s="538"/>
      <c r="O134" s="538"/>
      <c r="P134" s="397"/>
      <c r="R134" s="183"/>
      <c r="S134" s="184"/>
      <c r="U134" s="3"/>
      <c r="V134" s="538"/>
      <c r="W134" s="538"/>
      <c r="X134" s="538"/>
      <c r="Y134" s="538"/>
      <c r="Z134" s="538"/>
      <c r="AA134" s="538"/>
      <c r="AB134" s="538"/>
      <c r="AC134" s="538"/>
      <c r="AD134" s="538"/>
      <c r="AE134" s="538"/>
    </row>
    <row r="135" spans="2:31" ht="15" customHeight="1" x14ac:dyDescent="0.25">
      <c r="B135" s="183"/>
      <c r="C135" s="184"/>
      <c r="D135" s="271"/>
      <c r="E135" s="3"/>
      <c r="F135" s="270"/>
      <c r="G135" s="270"/>
      <c r="H135" s="270"/>
      <c r="I135" s="270"/>
      <c r="J135" s="270"/>
      <c r="K135" s="270"/>
      <c r="L135" s="270"/>
      <c r="M135" s="270"/>
      <c r="N135" s="270"/>
      <c r="O135" s="270"/>
      <c r="P135" s="397"/>
      <c r="R135" s="183"/>
      <c r="S135" s="184"/>
      <c r="U135" s="3"/>
      <c r="V135" s="455"/>
      <c r="W135" s="455"/>
      <c r="X135" s="455"/>
      <c r="Y135" s="455"/>
      <c r="Z135" s="455"/>
      <c r="AA135" s="455"/>
      <c r="AB135" s="455"/>
      <c r="AC135" s="455"/>
      <c r="AD135" s="455"/>
      <c r="AE135" s="455"/>
    </row>
    <row r="136" spans="2:31" ht="16.5" thickBot="1" x14ac:dyDescent="0.3">
      <c r="B136" s="183"/>
      <c r="C136" s="184"/>
      <c r="D136" s="165" t="s">
        <v>361</v>
      </c>
      <c r="E136" s="177"/>
      <c r="F136" s="177"/>
      <c r="G136" s="177"/>
      <c r="H136" s="177"/>
      <c r="I136" s="177"/>
      <c r="J136" s="177"/>
      <c r="K136" s="177"/>
      <c r="L136" s="177"/>
      <c r="M136" s="177"/>
      <c r="N136" s="177"/>
      <c r="O136" s="177"/>
      <c r="P136" s="255"/>
      <c r="R136" s="183"/>
      <c r="S136" s="184"/>
      <c r="T136" s="165" t="s">
        <v>361</v>
      </c>
      <c r="U136" s="177"/>
      <c r="V136" s="177"/>
      <c r="W136" s="177"/>
      <c r="X136" s="177"/>
      <c r="Y136" s="177"/>
      <c r="Z136" s="177"/>
      <c r="AA136" s="177"/>
      <c r="AB136" s="177"/>
      <c r="AC136" s="177"/>
      <c r="AD136" s="177"/>
      <c r="AE136" s="177"/>
    </row>
    <row r="137" spans="2:31" ht="15" customHeight="1" x14ac:dyDescent="0.25">
      <c r="B137" s="183"/>
      <c r="C137" s="184"/>
      <c r="E137" s="3"/>
      <c r="R137" s="183"/>
      <c r="S137" s="184"/>
      <c r="U137" s="3"/>
    </row>
    <row r="138" spans="2:31" ht="15.75" x14ac:dyDescent="0.25">
      <c r="B138" s="379">
        <v>1</v>
      </c>
      <c r="C138" s="290">
        <f>SUM(C139)</f>
        <v>0</v>
      </c>
      <c r="D138" s="59" t="s">
        <v>238</v>
      </c>
      <c r="R138" s="379">
        <v>1</v>
      </c>
      <c r="S138" s="290">
        <f>SUM(S139)</f>
        <v>0</v>
      </c>
      <c r="T138" s="59" t="s">
        <v>238</v>
      </c>
    </row>
    <row r="139" spans="2:31" ht="15" customHeight="1" x14ac:dyDescent="0.25">
      <c r="B139" s="377"/>
      <c r="C139" s="378">
        <f>IF(E139="X",1,0)</f>
        <v>0</v>
      </c>
      <c r="E139" s="185"/>
      <c r="F139" s="538" t="s">
        <v>223</v>
      </c>
      <c r="G139" s="538"/>
      <c r="H139" s="538"/>
      <c r="I139" s="538"/>
      <c r="J139" s="538"/>
      <c r="K139" s="538"/>
      <c r="L139" s="538"/>
      <c r="M139" s="538"/>
      <c r="N139" s="538"/>
      <c r="O139" s="538"/>
      <c r="P139" s="397"/>
      <c r="R139" s="377"/>
      <c r="S139" s="378">
        <f>IF(U139="X",1,0)</f>
        <v>0</v>
      </c>
      <c r="U139" s="301"/>
      <c r="V139" s="538" t="s">
        <v>223</v>
      </c>
      <c r="W139" s="538"/>
      <c r="X139" s="538"/>
      <c r="Y139" s="538"/>
      <c r="Z139" s="538"/>
      <c r="AA139" s="538"/>
      <c r="AB139" s="538"/>
      <c r="AC139" s="538"/>
      <c r="AD139" s="538"/>
      <c r="AE139" s="538"/>
    </row>
    <row r="140" spans="2:31" x14ac:dyDescent="0.25">
      <c r="B140" s="183"/>
      <c r="C140" s="184"/>
      <c r="F140" s="538"/>
      <c r="G140" s="538"/>
      <c r="H140" s="538"/>
      <c r="I140" s="538"/>
      <c r="J140" s="538"/>
      <c r="K140" s="538"/>
      <c r="L140" s="538"/>
      <c r="M140" s="538"/>
      <c r="N140" s="538"/>
      <c r="O140" s="538"/>
      <c r="P140" s="397"/>
      <c r="R140" s="183"/>
      <c r="S140" s="184"/>
      <c r="V140" s="538"/>
      <c r="W140" s="538"/>
      <c r="X140" s="538"/>
      <c r="Y140" s="538"/>
      <c r="Z140" s="538"/>
      <c r="AA140" s="538"/>
      <c r="AB140" s="538"/>
      <c r="AC140" s="538"/>
      <c r="AD140" s="538"/>
      <c r="AE140" s="538"/>
    </row>
    <row r="141" spans="2:31" ht="15" customHeight="1" x14ac:dyDescent="0.25">
      <c r="B141" s="379">
        <v>1</v>
      </c>
      <c r="C141" s="290">
        <f>SUM(C142)</f>
        <v>0</v>
      </c>
      <c r="D141" s="59" t="s">
        <v>239</v>
      </c>
      <c r="R141" s="379">
        <v>1</v>
      </c>
      <c r="S141" s="290">
        <f>SUM(S142)</f>
        <v>0</v>
      </c>
      <c r="T141" s="59" t="s">
        <v>239</v>
      </c>
    </row>
    <row r="142" spans="2:31" x14ac:dyDescent="0.25">
      <c r="B142" s="377"/>
      <c r="C142" s="378">
        <f>IF(E142="X",1,0)</f>
        <v>0</v>
      </c>
      <c r="E142" s="185"/>
      <c r="F142" s="538" t="s">
        <v>228</v>
      </c>
      <c r="G142" s="538"/>
      <c r="H142" s="538"/>
      <c r="I142" s="538"/>
      <c r="J142" s="538"/>
      <c r="K142" s="538"/>
      <c r="L142" s="538"/>
      <c r="M142" s="538"/>
      <c r="N142" s="538"/>
      <c r="O142" s="538"/>
      <c r="P142" s="397"/>
      <c r="R142" s="377"/>
      <c r="S142" s="378">
        <f>IF(U142="X",1,0)</f>
        <v>0</v>
      </c>
      <c r="U142" s="301"/>
      <c r="V142" s="538" t="s">
        <v>228</v>
      </c>
      <c r="W142" s="538"/>
      <c r="X142" s="538"/>
      <c r="Y142" s="538"/>
      <c r="Z142" s="538"/>
      <c r="AA142" s="538"/>
      <c r="AB142" s="538"/>
      <c r="AC142" s="538"/>
      <c r="AD142" s="538"/>
      <c r="AE142" s="538"/>
    </row>
    <row r="143" spans="2:31" x14ac:dyDescent="0.25">
      <c r="B143" s="183"/>
      <c r="C143" s="184"/>
      <c r="F143" s="538"/>
      <c r="G143" s="538"/>
      <c r="H143" s="538"/>
      <c r="I143" s="538"/>
      <c r="J143" s="538"/>
      <c r="K143" s="538"/>
      <c r="L143" s="538"/>
      <c r="M143" s="538"/>
      <c r="N143" s="538"/>
      <c r="O143" s="538"/>
      <c r="P143" s="397"/>
      <c r="R143" s="183"/>
      <c r="S143" s="184"/>
      <c r="V143" s="538"/>
      <c r="W143" s="538"/>
      <c r="X143" s="538"/>
      <c r="Y143" s="538"/>
      <c r="Z143" s="538"/>
      <c r="AA143" s="538"/>
      <c r="AB143" s="538"/>
      <c r="AC143" s="538"/>
      <c r="AD143" s="538"/>
      <c r="AE143" s="538"/>
    </row>
    <row r="144" spans="2:31" ht="15.75" x14ac:dyDescent="0.25">
      <c r="B144" s="179">
        <v>2</v>
      </c>
      <c r="C144" s="180">
        <f>SUM(C145:C155)</f>
        <v>0</v>
      </c>
      <c r="D144" s="59" t="s">
        <v>427</v>
      </c>
      <c r="R144" s="179">
        <v>2</v>
      </c>
      <c r="S144" s="180">
        <f>SUM(S145:S155)</f>
        <v>0</v>
      </c>
      <c r="T144" s="59" t="s">
        <v>352</v>
      </c>
    </row>
    <row r="145" spans="2:31" ht="15" customHeight="1" x14ac:dyDescent="0.25">
      <c r="B145" s="183"/>
      <c r="C145" s="184">
        <f>IF(E145="X",1,0)</f>
        <v>0</v>
      </c>
      <c r="E145" s="185"/>
      <c r="F145" s="538" t="s">
        <v>264</v>
      </c>
      <c r="G145" s="538"/>
      <c r="H145" s="538"/>
      <c r="I145" s="538"/>
      <c r="J145" s="538"/>
      <c r="K145" s="538"/>
      <c r="L145" s="538"/>
      <c r="M145" s="538"/>
      <c r="N145" s="538"/>
      <c r="O145" s="538"/>
      <c r="P145" s="397"/>
      <c r="R145" s="183"/>
      <c r="S145" s="184">
        <f>IF(U145="X",1,0)</f>
        <v>0</v>
      </c>
      <c r="U145" s="301"/>
      <c r="V145" s="538" t="s">
        <v>264</v>
      </c>
      <c r="W145" s="538"/>
      <c r="X145" s="538"/>
      <c r="Y145" s="538"/>
      <c r="Z145" s="538"/>
      <c r="AA145" s="538"/>
      <c r="AB145" s="538"/>
      <c r="AC145" s="538"/>
      <c r="AD145" s="538"/>
      <c r="AE145" s="538"/>
    </row>
    <row r="146" spans="2:31" x14ac:dyDescent="0.25">
      <c r="B146" s="183"/>
      <c r="C146" s="184"/>
      <c r="F146" s="538"/>
      <c r="G146" s="538"/>
      <c r="H146" s="538"/>
      <c r="I146" s="538"/>
      <c r="J146" s="538"/>
      <c r="K146" s="538"/>
      <c r="L146" s="538"/>
      <c r="M146" s="538"/>
      <c r="N146" s="538"/>
      <c r="O146" s="538"/>
      <c r="P146" s="397"/>
      <c r="R146" s="183"/>
      <c r="S146" s="184"/>
      <c r="V146" s="538"/>
      <c r="W146" s="538"/>
      <c r="X146" s="538"/>
      <c r="Y146" s="538"/>
      <c r="Z146" s="538"/>
      <c r="AA146" s="538"/>
      <c r="AB146" s="538"/>
      <c r="AC146" s="538"/>
      <c r="AD146" s="538"/>
      <c r="AE146" s="538"/>
    </row>
    <row r="147" spans="2:31" ht="48.75" customHeight="1" x14ac:dyDescent="0.25">
      <c r="B147" s="183"/>
      <c r="C147" s="184">
        <f>IF(E147="X",1,0)</f>
        <v>0</v>
      </c>
      <c r="E147" s="185"/>
      <c r="F147" s="538" t="s">
        <v>638</v>
      </c>
      <c r="G147" s="538"/>
      <c r="H147" s="538"/>
      <c r="I147" s="538"/>
      <c r="J147" s="538"/>
      <c r="K147" s="538"/>
      <c r="L147" s="538"/>
      <c r="M147" s="538"/>
      <c r="N147" s="538"/>
      <c r="O147" s="538"/>
      <c r="P147" s="397"/>
      <c r="R147" s="183"/>
      <c r="S147" s="184">
        <f>IF(U147="X",1,0)</f>
        <v>0</v>
      </c>
      <c r="U147" s="301"/>
      <c r="V147" s="538" t="s">
        <v>638</v>
      </c>
      <c r="W147" s="538"/>
      <c r="X147" s="538"/>
      <c r="Y147" s="538"/>
      <c r="Z147" s="538"/>
      <c r="AA147" s="538"/>
      <c r="AB147" s="538"/>
      <c r="AC147" s="538"/>
      <c r="AD147" s="538"/>
      <c r="AE147" s="538"/>
    </row>
    <row r="148" spans="2:31" ht="29.25" hidden="1" customHeight="1" x14ac:dyDescent="0.25">
      <c r="B148" s="183"/>
      <c r="C148" s="184"/>
      <c r="F148" s="538"/>
      <c r="G148" s="538"/>
      <c r="H148" s="538"/>
      <c r="I148" s="538"/>
      <c r="J148" s="538"/>
      <c r="K148" s="538"/>
      <c r="L148" s="538"/>
      <c r="M148" s="538"/>
      <c r="N148" s="538"/>
      <c r="O148" s="538"/>
      <c r="P148" s="397"/>
      <c r="R148" s="183"/>
      <c r="S148" s="184"/>
      <c r="V148" s="538"/>
      <c r="W148" s="538"/>
      <c r="X148" s="538"/>
      <c r="Y148" s="538"/>
      <c r="Z148" s="538"/>
      <c r="AA148" s="538"/>
      <c r="AB148" s="538"/>
      <c r="AC148" s="538"/>
      <c r="AD148" s="538"/>
      <c r="AE148" s="538"/>
    </row>
    <row r="149" spans="2:31" ht="15.75" customHeight="1" x14ac:dyDescent="0.25">
      <c r="B149" s="183"/>
      <c r="C149" s="184"/>
      <c r="D149" s="312"/>
      <c r="F149" s="174" t="s">
        <v>410</v>
      </c>
      <c r="R149" s="183"/>
      <c r="S149" s="184"/>
      <c r="V149" s="174" t="s">
        <v>410</v>
      </c>
    </row>
    <row r="150" spans="2:31" ht="15" customHeight="1" x14ac:dyDescent="0.25">
      <c r="B150" s="183"/>
      <c r="C150" s="184"/>
      <c r="D150" s="312"/>
      <c r="F150" s="174" t="s">
        <v>411</v>
      </c>
      <c r="R150" s="183"/>
      <c r="S150" s="184"/>
      <c r="V150" s="174" t="s">
        <v>411</v>
      </c>
    </row>
    <row r="151" spans="2:31" ht="13.5" customHeight="1" x14ac:dyDescent="0.25">
      <c r="B151" s="183"/>
      <c r="C151" s="184"/>
      <c r="D151" s="312"/>
      <c r="F151" s="174" t="s">
        <v>412</v>
      </c>
      <c r="R151" s="183"/>
      <c r="S151" s="184"/>
      <c r="V151" s="174" t="s">
        <v>412</v>
      </c>
    </row>
    <row r="152" spans="2:31" ht="12.75" customHeight="1" x14ac:dyDescent="0.25">
      <c r="B152" s="183"/>
      <c r="C152" s="184"/>
      <c r="D152" s="312"/>
      <c r="F152" s="174" t="s">
        <v>413</v>
      </c>
      <c r="R152" s="183"/>
      <c r="S152" s="184"/>
      <c r="V152" s="174" t="s">
        <v>413</v>
      </c>
    </row>
    <row r="153" spans="2:31" ht="12.75" customHeight="1" x14ac:dyDescent="0.25">
      <c r="B153" s="183"/>
      <c r="C153" s="184"/>
      <c r="D153" s="312"/>
      <c r="R153" s="183"/>
      <c r="S153" s="184"/>
    </row>
    <row r="154" spans="2:31" ht="15" customHeight="1" x14ac:dyDescent="0.25">
      <c r="B154" s="183"/>
      <c r="C154" s="184">
        <f>IF(E154="X",1,0)</f>
        <v>0</v>
      </c>
      <c r="E154" s="185"/>
      <c r="F154" s="538" t="s">
        <v>637</v>
      </c>
      <c r="G154" s="538"/>
      <c r="H154" s="538"/>
      <c r="I154" s="538"/>
      <c r="J154" s="538"/>
      <c r="K154" s="538"/>
      <c r="L154" s="538"/>
      <c r="M154" s="538"/>
      <c r="N154" s="538"/>
      <c r="O154" s="538"/>
      <c r="P154" s="397"/>
      <c r="R154" s="183"/>
      <c r="S154" s="184">
        <f>IF(U154="X",1,0)</f>
        <v>0</v>
      </c>
      <c r="U154" s="301"/>
      <c r="V154" s="538" t="s">
        <v>637</v>
      </c>
      <c r="W154" s="538"/>
      <c r="X154" s="538"/>
      <c r="Y154" s="538"/>
      <c r="Z154" s="538"/>
      <c r="AA154" s="538"/>
      <c r="AB154" s="538"/>
      <c r="AC154" s="538"/>
      <c r="AD154" s="538"/>
      <c r="AE154" s="538"/>
    </row>
    <row r="155" spans="2:31" ht="15" customHeight="1" x14ac:dyDescent="0.25">
      <c r="B155" s="183"/>
      <c r="C155" s="184"/>
      <c r="F155" s="538"/>
      <c r="G155" s="538"/>
      <c r="H155" s="538"/>
      <c r="I155" s="538"/>
      <c r="J155" s="538"/>
      <c r="K155" s="538"/>
      <c r="L155" s="538"/>
      <c r="M155" s="538"/>
      <c r="N155" s="538"/>
      <c r="O155" s="538"/>
      <c r="P155" s="397"/>
      <c r="R155" s="183"/>
      <c r="S155" s="184"/>
      <c r="V155" s="538"/>
      <c r="W155" s="538"/>
      <c r="X155" s="538"/>
      <c r="Y155" s="538"/>
      <c r="Z155" s="538"/>
      <c r="AA155" s="538"/>
      <c r="AB155" s="538"/>
      <c r="AC155" s="538"/>
      <c r="AD155" s="538"/>
      <c r="AE155" s="538"/>
    </row>
    <row r="156" spans="2:31" x14ac:dyDescent="0.25">
      <c r="B156" s="183"/>
      <c r="C156" s="184"/>
      <c r="F156" s="174" t="s">
        <v>273</v>
      </c>
      <c r="R156" s="183"/>
      <c r="S156" s="184"/>
      <c r="V156" s="174" t="s">
        <v>273</v>
      </c>
    </row>
    <row r="157" spans="2:31" ht="15" customHeight="1" x14ac:dyDescent="0.25">
      <c r="B157" s="183"/>
      <c r="C157" s="184"/>
      <c r="F157" s="174" t="s">
        <v>416</v>
      </c>
      <c r="R157" s="183"/>
      <c r="S157" s="184"/>
      <c r="V157" s="174" t="s">
        <v>416</v>
      </c>
    </row>
    <row r="158" spans="2:31" x14ac:dyDescent="0.25">
      <c r="B158" s="183"/>
      <c r="C158" s="184"/>
      <c r="F158" s="174" t="s">
        <v>417</v>
      </c>
      <c r="R158" s="183"/>
      <c r="S158" s="184"/>
      <c r="V158" s="174" t="s">
        <v>417</v>
      </c>
    </row>
    <row r="159" spans="2:31" x14ac:dyDescent="0.25">
      <c r="B159" s="181"/>
      <c r="C159" s="182"/>
      <c r="F159" s="174" t="s">
        <v>418</v>
      </c>
      <c r="R159" s="181"/>
      <c r="S159" s="182"/>
      <c r="V159" s="174" t="s">
        <v>418</v>
      </c>
    </row>
    <row r="160" spans="2:31" ht="15.75" x14ac:dyDescent="0.25">
      <c r="B160" s="179">
        <v>1</v>
      </c>
      <c r="C160" s="180">
        <f>SUM(C161)</f>
        <v>0</v>
      </c>
      <c r="D160" s="59" t="s">
        <v>419</v>
      </c>
      <c r="R160" s="179">
        <v>1</v>
      </c>
      <c r="S160" s="180">
        <f>SUM(S161)</f>
        <v>0</v>
      </c>
      <c r="T160" s="59" t="s">
        <v>419</v>
      </c>
    </row>
    <row r="161" spans="2:31" ht="15.75" customHeight="1" x14ac:dyDescent="0.25">
      <c r="B161" s="377"/>
      <c r="C161" s="184">
        <f>IF(E161="X",1,0)</f>
        <v>0</v>
      </c>
      <c r="D161" s="312"/>
      <c r="E161" s="185"/>
      <c r="F161" s="538" t="s">
        <v>420</v>
      </c>
      <c r="G161" s="538"/>
      <c r="H161" s="538"/>
      <c r="I161" s="538"/>
      <c r="J161" s="538"/>
      <c r="K161" s="538"/>
      <c r="L161" s="538"/>
      <c r="M161" s="538"/>
      <c r="N161" s="538"/>
      <c r="O161" s="538"/>
      <c r="P161" s="397"/>
      <c r="R161" s="377"/>
      <c r="S161" s="184">
        <f>IF(U161="X",1,0)</f>
        <v>0</v>
      </c>
      <c r="U161" s="301"/>
      <c r="V161" s="538" t="s">
        <v>420</v>
      </c>
      <c r="W161" s="538"/>
      <c r="X161" s="538"/>
      <c r="Y161" s="538"/>
      <c r="Z161" s="538"/>
      <c r="AA161" s="538"/>
      <c r="AB161" s="538"/>
      <c r="AC161" s="538"/>
      <c r="AD161" s="538"/>
      <c r="AE161" s="538"/>
    </row>
    <row r="162" spans="2:31" x14ac:dyDescent="0.25">
      <c r="B162" s="181"/>
      <c r="C162" s="182"/>
      <c r="D162" s="312"/>
      <c r="F162" s="538"/>
      <c r="G162" s="538"/>
      <c r="H162" s="538"/>
      <c r="I162" s="538"/>
      <c r="J162" s="538"/>
      <c r="K162" s="538"/>
      <c r="L162" s="538"/>
      <c r="M162" s="538"/>
      <c r="N162" s="538"/>
      <c r="O162" s="538"/>
      <c r="P162" s="397"/>
      <c r="R162" s="181"/>
      <c r="S162" s="182"/>
      <c r="V162" s="538"/>
      <c r="W162" s="538"/>
      <c r="X162" s="538"/>
      <c r="Y162" s="538"/>
      <c r="Z162" s="538"/>
      <c r="AA162" s="538"/>
      <c r="AB162" s="538"/>
      <c r="AC162" s="538"/>
      <c r="AD162" s="538"/>
      <c r="AE162" s="538"/>
    </row>
    <row r="165" spans="2:31" ht="15" customHeight="1" x14ac:dyDescent="0.25"/>
    <row r="166" spans="2:31" x14ac:dyDescent="0.25">
      <c r="C166" s="173" t="s">
        <v>4</v>
      </c>
      <c r="S166" s="173" t="s">
        <v>4</v>
      </c>
    </row>
    <row r="170" spans="2:31" ht="15" customHeight="1" x14ac:dyDescent="0.25"/>
    <row r="173" spans="2:31" ht="15" customHeight="1" x14ac:dyDescent="0.25"/>
    <row r="175" spans="2:31" ht="15" customHeight="1" x14ac:dyDescent="0.25"/>
    <row r="181" ht="15" customHeight="1" x14ac:dyDescent="0.25"/>
    <row r="184" ht="15" customHeight="1" x14ac:dyDescent="0.25"/>
    <row r="187" ht="15" customHeight="1" x14ac:dyDescent="0.25"/>
    <row r="189" ht="15" customHeight="1" x14ac:dyDescent="0.25"/>
    <row r="191" ht="15" customHeight="1" x14ac:dyDescent="0.25"/>
  </sheetData>
  <sheetProtection algorithmName="SHA-512" hashValue="yaYIyXwaoXUVCIx6sIiyUnHvMeEM0EtDWTUujfjUd+fszrXxCIIPAwsnIYc/QEfILHrJQI2Zx/HmmBmXAh50fg==" saltValue="vH6LJD5lNZKrat3nFxjQdA==" spinCount="100000" sheet="1" objects="1" scenarios="1" selectLockedCells="1"/>
  <mergeCells count="104">
    <mergeCell ref="F161:O162"/>
    <mergeCell ref="F36:O37"/>
    <mergeCell ref="F123:O124"/>
    <mergeCell ref="F98:O99"/>
    <mergeCell ref="F100:O101"/>
    <mergeCell ref="F112:O113"/>
    <mergeCell ref="F102:O103"/>
    <mergeCell ref="F106:O107"/>
    <mergeCell ref="F108:O109"/>
    <mergeCell ref="F110:O111"/>
    <mergeCell ref="F46:O47"/>
    <mergeCell ref="F39:O40"/>
    <mergeCell ref="F44:O45"/>
    <mergeCell ref="F48:O49"/>
    <mergeCell ref="F51:O52"/>
    <mergeCell ref="F154:O155"/>
    <mergeCell ref="F145:O146"/>
    <mergeCell ref="F147:O148"/>
    <mergeCell ref="F131:O132"/>
    <mergeCell ref="F133:O134"/>
    <mergeCell ref="F139:O140"/>
    <mergeCell ref="F142:O143"/>
    <mergeCell ref="F116:O117"/>
    <mergeCell ref="F121:O122"/>
    <mergeCell ref="F56:O57"/>
    <mergeCell ref="F58:O59"/>
    <mergeCell ref="F61:O62"/>
    <mergeCell ref="F63:O64"/>
    <mergeCell ref="V51:AE52"/>
    <mergeCell ref="V108:AE109"/>
    <mergeCell ref="V110:AE111"/>
    <mergeCell ref="V112:AE113"/>
    <mergeCell ref="V39:AE40"/>
    <mergeCell ref="V44:AE45"/>
    <mergeCell ref="V46:AE47"/>
    <mergeCell ref="V48:AE49"/>
    <mergeCell ref="V53:AE54"/>
    <mergeCell ref="V61:AE62"/>
    <mergeCell ref="V63:AE64"/>
    <mergeCell ref="V66:AE67"/>
    <mergeCell ref="V68:AE69"/>
    <mergeCell ref="V70:AE71"/>
    <mergeCell ref="V72:AE73"/>
    <mergeCell ref="V74:AE77"/>
    <mergeCell ref="V78:AE79"/>
    <mergeCell ref="V81:AE82"/>
    <mergeCell ref="V56:AE57"/>
    <mergeCell ref="V58:AE59"/>
    <mergeCell ref="D2:O2"/>
    <mergeCell ref="D3:O3"/>
    <mergeCell ref="G6:K6"/>
    <mergeCell ref="G8:H8"/>
    <mergeCell ref="F53:O54"/>
    <mergeCell ref="D11:O11"/>
    <mergeCell ref="D12:O12"/>
    <mergeCell ref="F16:O17"/>
    <mergeCell ref="F19:O20"/>
    <mergeCell ref="F31:O32"/>
    <mergeCell ref="F22:O23"/>
    <mergeCell ref="F24:O25"/>
    <mergeCell ref="T2:AE2"/>
    <mergeCell ref="T3:AE3"/>
    <mergeCell ref="T11:AE11"/>
    <mergeCell ref="T12:AE12"/>
    <mergeCell ref="V19:AE20"/>
    <mergeCell ref="V22:AE23"/>
    <mergeCell ref="V24:AE25"/>
    <mergeCell ref="V31:AE32"/>
    <mergeCell ref="V36:AE37"/>
    <mergeCell ref="W6:AA6"/>
    <mergeCell ref="W8:X8"/>
    <mergeCell ref="V16:AE17"/>
    <mergeCell ref="V161:AE162"/>
    <mergeCell ref="V100:AE101"/>
    <mergeCell ref="V102:AE103"/>
    <mergeCell ref="V106:AE107"/>
    <mergeCell ref="V116:AE117"/>
    <mergeCell ref="V121:AE122"/>
    <mergeCell ref="V123:AE124"/>
    <mergeCell ref="V131:AE132"/>
    <mergeCell ref="V133:AE134"/>
    <mergeCell ref="V139:AE140"/>
    <mergeCell ref="V142:AE143"/>
    <mergeCell ref="V145:AE146"/>
    <mergeCell ref="V147:AE148"/>
    <mergeCell ref="V154:AE155"/>
    <mergeCell ref="V92:AE93"/>
    <mergeCell ref="V98:AE99"/>
    <mergeCell ref="F89:O90"/>
    <mergeCell ref="F85:O86"/>
    <mergeCell ref="F81:O82"/>
    <mergeCell ref="F83:O84"/>
    <mergeCell ref="F92:O93"/>
    <mergeCell ref="F66:O67"/>
    <mergeCell ref="F68:O69"/>
    <mergeCell ref="F72:O73"/>
    <mergeCell ref="F74:O77"/>
    <mergeCell ref="F78:O79"/>
    <mergeCell ref="F70:O71"/>
    <mergeCell ref="F87:O88"/>
    <mergeCell ref="V83:AE84"/>
    <mergeCell ref="V85:AE86"/>
    <mergeCell ref="V87:AE88"/>
    <mergeCell ref="V89:AE90"/>
  </mergeCells>
  <dataValidations count="3">
    <dataValidation showInputMessage="1" showErrorMessage="1" sqref="G8:H8 W8:X8"/>
    <dataValidation type="list" showInputMessage="1" showErrorMessage="1" sqref="E24 U56 U58 E56 E58 U51 U53 E51 E53 E68 E66 E70 E63 E61 U61 E123 E39 E46 U145 E48 U147 E44 E139 E116 E92 E112 E131 E102 E110 E106 E36 E133 E72 E19 E16 E100 E87 E142 E89 E98 E108 E22 E83 E74 E78 E81 E85 E121 E154 U19 U16 U44 U39 U36 U48 U46 U131 U142 U121 U102 U108 U133 U106 U116 U112 U24 U139 E145 E147 E161 U98 U85 U154 U22 U92 U100 U110 U87 U89 U66 U68 U81 U83 U123 U63 U161">
      <formula1>C$165:C$166</formula1>
    </dataValidation>
    <dataValidation type="list" showInputMessage="1" showErrorMessage="1" sqref="U78 U70 U74 U72">
      <formula1>S$187:S$188</formula1>
    </dataValidation>
  </dataValidations>
  <pageMargins left="0.7" right="0.7" top="0.75" bottom="0.75" header="0.3" footer="0.3"/>
  <pageSetup scale="63" fitToWidth="2" fitToHeight="3" orientation="portrait" r:id="rId1"/>
  <headerFooter>
    <oddFooter>&amp;LVersion: 1/1/2014&amp;CTab: &amp;A&amp;RPrint Date: &amp;D</oddFooter>
  </headerFooter>
  <rowBreaks count="4" manualBreakCount="4">
    <brk id="40" max="16383" man="1"/>
    <brk id="79" max="16383" man="1"/>
    <brk id="117" max="16383" man="1"/>
    <brk id="163" max="29" man="1"/>
  </rowBreaks>
  <colBreaks count="2" manualBreakCount="2">
    <brk id="15" max="1048575" man="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102"/>
  <sheetViews>
    <sheetView showGridLines="0" view="pageBreakPreview" zoomScaleNormal="100" zoomScaleSheetLayoutView="100" workbookViewId="0">
      <selection activeCell="D17" sqref="D17:M17"/>
    </sheetView>
  </sheetViews>
  <sheetFormatPr defaultRowHeight="15.75" x14ac:dyDescent="0.25"/>
  <cols>
    <col min="1" max="1" width="9.140625" style="3"/>
    <col min="2" max="3" width="4.85546875" style="3" customWidth="1"/>
    <col min="4" max="9" width="12.28515625" style="3" customWidth="1"/>
    <col min="10" max="10" width="12.28515625" style="1" customWidth="1"/>
    <col min="11" max="13" width="12.28515625" style="3" customWidth="1"/>
    <col min="14" max="14" width="18.42578125" style="74" hidden="1" customWidth="1"/>
    <col min="15" max="15" width="1.7109375" style="18" customWidth="1"/>
    <col min="16" max="17" width="4.85546875" style="3" customWidth="1"/>
    <col min="18" max="23" width="12.28515625" style="3" customWidth="1"/>
    <col min="24" max="24" width="12.28515625" style="1" customWidth="1"/>
    <col min="25" max="27" width="12.28515625" style="3" customWidth="1"/>
    <col min="28" max="28" width="18.42578125" style="74" hidden="1" customWidth="1"/>
    <col min="29" max="16384" width="9.140625" style="1"/>
  </cols>
  <sheetData>
    <row r="1" spans="1:28" x14ac:dyDescent="0.25">
      <c r="O1" s="156"/>
    </row>
    <row r="2" spans="1:28" x14ac:dyDescent="0.25">
      <c r="A2" s="1"/>
      <c r="B2" s="517" t="s">
        <v>313</v>
      </c>
      <c r="C2" s="517"/>
      <c r="D2" s="517"/>
      <c r="E2" s="517"/>
      <c r="F2" s="517"/>
      <c r="G2" s="517"/>
      <c r="H2" s="517"/>
      <c r="I2" s="517"/>
      <c r="J2" s="517"/>
      <c r="K2" s="517"/>
      <c r="L2" s="517"/>
      <c r="M2" s="517"/>
      <c r="N2" s="146"/>
      <c r="O2" s="154"/>
      <c r="P2" s="517" t="s">
        <v>313</v>
      </c>
      <c r="Q2" s="517"/>
      <c r="R2" s="517"/>
      <c r="S2" s="517"/>
      <c r="T2" s="517"/>
      <c r="U2" s="517"/>
      <c r="V2" s="517"/>
      <c r="W2" s="517"/>
      <c r="X2" s="517"/>
      <c r="Y2" s="517"/>
      <c r="Z2" s="517"/>
      <c r="AA2" s="517"/>
      <c r="AB2" s="146"/>
    </row>
    <row r="3" spans="1:28" ht="16.5" thickBot="1" x14ac:dyDescent="0.3">
      <c r="A3" s="1"/>
      <c r="B3" s="518" t="s">
        <v>249</v>
      </c>
      <c r="C3" s="518"/>
      <c r="D3" s="518"/>
      <c r="E3" s="518"/>
      <c r="F3" s="518"/>
      <c r="G3" s="518"/>
      <c r="H3" s="518"/>
      <c r="I3" s="518"/>
      <c r="J3" s="518"/>
      <c r="K3" s="518"/>
      <c r="L3" s="518"/>
      <c r="M3" s="518"/>
      <c r="N3" s="146"/>
      <c r="O3" s="154"/>
      <c r="P3" s="518" t="s">
        <v>250</v>
      </c>
      <c r="Q3" s="518"/>
      <c r="R3" s="518"/>
      <c r="S3" s="518"/>
      <c r="T3" s="518"/>
      <c r="U3" s="518"/>
      <c r="V3" s="518"/>
      <c r="W3" s="518"/>
      <c r="X3" s="518"/>
      <c r="Y3" s="518"/>
      <c r="Z3" s="518"/>
      <c r="AA3" s="518"/>
      <c r="AB3" s="146"/>
    </row>
    <row r="4" spans="1:28" x14ac:dyDescent="0.25">
      <c r="A4" s="1"/>
      <c r="B4" s="2"/>
      <c r="C4" s="2"/>
      <c r="D4" s="2"/>
      <c r="E4" s="2"/>
      <c r="F4" s="2"/>
      <c r="G4" s="2"/>
      <c r="H4" s="2"/>
      <c r="I4" s="2"/>
      <c r="K4" s="2"/>
      <c r="L4" s="2"/>
      <c r="M4" s="2"/>
      <c r="N4" s="73"/>
      <c r="O4" s="154"/>
      <c r="P4" s="2"/>
      <c r="Q4" s="2"/>
      <c r="R4" s="2"/>
      <c r="S4" s="2"/>
      <c r="T4" s="2"/>
      <c r="U4" s="2"/>
      <c r="V4" s="2"/>
      <c r="W4" s="2"/>
      <c r="Y4" s="2"/>
      <c r="Z4" s="2"/>
      <c r="AA4" s="2"/>
      <c r="AB4" s="73"/>
    </row>
    <row r="5" spans="1:28" x14ac:dyDescent="0.25">
      <c r="A5" s="1"/>
      <c r="B5" s="1"/>
      <c r="D5" s="4" t="s">
        <v>0</v>
      </c>
      <c r="E5" s="176" t="str">
        <f>IF(Summary!E5="","",Summary!E5)</f>
        <v/>
      </c>
      <c r="F5" s="393"/>
      <c r="G5" s="393"/>
      <c r="H5" s="393"/>
      <c r="I5" s="393"/>
      <c r="K5" s="462"/>
      <c r="L5" s="462"/>
      <c r="N5" s="169" t="s">
        <v>315</v>
      </c>
      <c r="O5" s="154"/>
      <c r="P5" s="1"/>
      <c r="R5" s="4" t="s">
        <v>0</v>
      </c>
      <c r="S5" s="176" t="str">
        <f>IF(Summary!S5="","",Summary!S5)</f>
        <v/>
      </c>
      <c r="T5" s="393"/>
      <c r="U5" s="393"/>
      <c r="V5" s="393"/>
      <c r="W5" s="393"/>
      <c r="Y5" s="462"/>
      <c r="Z5" s="462"/>
      <c r="AB5" s="169" t="s">
        <v>315</v>
      </c>
    </row>
    <row r="6" spans="1:28" x14ac:dyDescent="0.25">
      <c r="A6" s="1"/>
      <c r="B6" s="1"/>
      <c r="D6" s="4" t="s">
        <v>1</v>
      </c>
      <c r="E6" s="543" t="str">
        <f>IF(Summary!E6="","",Summary!E6)</f>
        <v/>
      </c>
      <c r="F6" s="544"/>
      <c r="G6" s="544"/>
      <c r="H6" s="544"/>
      <c r="I6" s="545"/>
      <c r="K6" s="393"/>
      <c r="L6" s="393"/>
      <c r="N6" s="472">
        <v>1000</v>
      </c>
      <c r="O6" s="154"/>
      <c r="P6" s="1"/>
      <c r="R6" s="4" t="s">
        <v>1</v>
      </c>
      <c r="S6" s="543" t="str">
        <f>IF(Summary!S6="","",Summary!S6)</f>
        <v/>
      </c>
      <c r="T6" s="544"/>
      <c r="U6" s="544"/>
      <c r="V6" s="544"/>
      <c r="W6" s="545"/>
      <c r="Y6" s="393"/>
      <c r="Z6" s="393"/>
      <c r="AB6" s="355">
        <v>1000</v>
      </c>
    </row>
    <row r="7" spans="1:28" x14ac:dyDescent="0.25">
      <c r="A7" s="1"/>
      <c r="B7" s="1"/>
      <c r="D7" s="4"/>
      <c r="E7" s="460"/>
      <c r="F7" s="67"/>
      <c r="G7" s="462"/>
      <c r="H7" s="462"/>
      <c r="I7" s="462"/>
      <c r="K7" s="462"/>
      <c r="L7" s="462"/>
      <c r="O7" s="154"/>
      <c r="P7" s="1"/>
      <c r="R7" s="4"/>
      <c r="S7" s="460"/>
      <c r="T7" s="67"/>
      <c r="U7" s="462"/>
      <c r="V7" s="462"/>
      <c r="W7" s="462"/>
      <c r="Y7" s="462"/>
      <c r="Z7" s="462"/>
    </row>
    <row r="8" spans="1:28" x14ac:dyDescent="0.25">
      <c r="A8" s="1"/>
      <c r="B8" s="1"/>
      <c r="D8" s="4" t="s">
        <v>244</v>
      </c>
      <c r="E8" s="546" t="str">
        <f>IF(Summary!E8="","",Summary!E8)</f>
        <v/>
      </c>
      <c r="F8" s="547"/>
      <c r="G8" s="462"/>
      <c r="H8" s="462"/>
      <c r="I8" s="462"/>
      <c r="K8" s="462"/>
      <c r="L8" s="462"/>
      <c r="O8" s="154"/>
      <c r="P8" s="1"/>
      <c r="R8" s="4" t="s">
        <v>244</v>
      </c>
      <c r="S8" s="546" t="str">
        <f>IF(Summary!S8="","",Summary!S8)</f>
        <v/>
      </c>
      <c r="T8" s="547"/>
      <c r="U8" s="462"/>
      <c r="V8" s="462"/>
      <c r="W8" s="462"/>
      <c r="Y8" s="462"/>
      <c r="Z8" s="462"/>
    </row>
    <row r="9" spans="1:28" x14ac:dyDescent="0.25">
      <c r="A9" s="1"/>
      <c r="D9" s="1"/>
      <c r="E9" s="1"/>
      <c r="F9" s="1"/>
      <c r="G9" s="1"/>
      <c r="H9" s="462"/>
      <c r="I9" s="462"/>
      <c r="K9" s="462"/>
      <c r="L9" s="462"/>
      <c r="M9" s="462"/>
      <c r="O9" s="154"/>
      <c r="R9" s="1"/>
      <c r="S9" s="1"/>
      <c r="T9" s="1"/>
      <c r="U9" s="1"/>
      <c r="V9" s="462"/>
      <c r="W9" s="462"/>
      <c r="Y9" s="462"/>
      <c r="Z9" s="462"/>
      <c r="AA9" s="462"/>
    </row>
    <row r="10" spans="1:28" ht="16.5" thickBot="1" x14ac:dyDescent="0.3">
      <c r="A10" s="1"/>
      <c r="B10" s="5"/>
      <c r="C10" s="5"/>
      <c r="D10" s="5"/>
      <c r="E10" s="5"/>
      <c r="F10" s="5"/>
      <c r="G10" s="5"/>
      <c r="H10" s="5"/>
      <c r="I10" s="5"/>
      <c r="J10" s="6"/>
      <c r="K10" s="5"/>
      <c r="L10" s="5"/>
      <c r="M10" s="5"/>
      <c r="O10" s="154"/>
      <c r="P10" s="5"/>
      <c r="Q10" s="5"/>
      <c r="R10" s="5"/>
      <c r="S10" s="5"/>
      <c r="T10" s="5"/>
      <c r="U10" s="5"/>
      <c r="V10" s="5"/>
      <c r="W10" s="5"/>
      <c r="X10" s="6"/>
      <c r="Y10" s="5"/>
      <c r="Z10" s="5"/>
      <c r="AA10" s="5"/>
    </row>
    <row r="11" spans="1:28" x14ac:dyDescent="0.25">
      <c r="O11" s="156"/>
    </row>
    <row r="12" spans="1:28" ht="42" customHeight="1" x14ac:dyDescent="0.25">
      <c r="B12" s="551" t="s">
        <v>334</v>
      </c>
      <c r="C12" s="551"/>
      <c r="D12" s="551"/>
      <c r="E12" s="551"/>
      <c r="F12" s="551"/>
      <c r="G12" s="551"/>
      <c r="H12" s="551"/>
      <c r="I12" s="551"/>
      <c r="J12" s="551"/>
      <c r="K12" s="551"/>
      <c r="L12" s="551"/>
      <c r="M12" s="551"/>
      <c r="O12" s="156"/>
      <c r="P12" s="551" t="s">
        <v>334</v>
      </c>
      <c r="Q12" s="551"/>
      <c r="R12" s="551"/>
      <c r="S12" s="551"/>
      <c r="T12" s="551"/>
      <c r="U12" s="551"/>
      <c r="V12" s="551"/>
      <c r="W12" s="551"/>
      <c r="X12" s="551"/>
      <c r="Y12" s="551"/>
      <c r="Z12" s="551"/>
      <c r="AA12" s="551"/>
    </row>
    <row r="13" spans="1:28" ht="16.5" thickBot="1" x14ac:dyDescent="0.3">
      <c r="B13" s="5"/>
      <c r="C13" s="5"/>
      <c r="D13" s="5"/>
      <c r="E13" s="5"/>
      <c r="F13" s="5"/>
      <c r="G13" s="5"/>
      <c r="H13" s="5"/>
      <c r="I13" s="5"/>
      <c r="J13" s="6"/>
      <c r="K13" s="5"/>
      <c r="L13" s="5"/>
      <c r="M13" s="5"/>
      <c r="O13" s="156"/>
      <c r="P13" s="5"/>
      <c r="Q13" s="5"/>
      <c r="R13" s="5"/>
      <c r="S13" s="5"/>
      <c r="T13" s="5"/>
      <c r="U13" s="5"/>
      <c r="V13" s="5"/>
      <c r="W13" s="5"/>
      <c r="X13" s="6"/>
      <c r="Y13" s="5"/>
      <c r="Z13" s="5"/>
      <c r="AA13" s="5"/>
    </row>
    <row r="14" spans="1:28" x14ac:dyDescent="0.25">
      <c r="O14" s="156"/>
    </row>
    <row r="15" spans="1:28" x14ac:dyDescent="0.25">
      <c r="O15" s="156"/>
      <c r="V15" s="187" t="s">
        <v>241</v>
      </c>
      <c r="W15" s="253">
        <f>Summary!K22</f>
        <v>0</v>
      </c>
      <c r="X15" s="148"/>
      <c r="Y15" s="187" t="s">
        <v>338</v>
      </c>
      <c r="Z15" s="253">
        <f>Summary!AA22</f>
        <v>0</v>
      </c>
    </row>
    <row r="16" spans="1:28" ht="15.75" customHeight="1" x14ac:dyDescent="0.25">
      <c r="A16" s="1"/>
      <c r="C16" s="13" t="s">
        <v>639</v>
      </c>
      <c r="D16" s="1"/>
      <c r="E16" s="1"/>
      <c r="F16" s="1"/>
      <c r="G16" s="1"/>
      <c r="H16" s="1"/>
      <c r="I16" s="1"/>
      <c r="K16" s="1"/>
      <c r="L16" s="1"/>
      <c r="M16" s="1"/>
      <c r="O16" s="154"/>
      <c r="Q16" s="13" t="s">
        <v>639</v>
      </c>
      <c r="R16" s="1"/>
      <c r="S16" s="1"/>
      <c r="T16" s="1"/>
      <c r="U16" s="1"/>
      <c r="V16" s="1"/>
      <c r="W16" s="1"/>
      <c r="Y16" s="1"/>
      <c r="Z16" s="1"/>
      <c r="AA16" s="1"/>
    </row>
    <row r="17" spans="1:28" ht="148.5" customHeight="1" x14ac:dyDescent="0.25">
      <c r="A17" s="1"/>
      <c r="B17" s="1"/>
      <c r="C17" s="1"/>
      <c r="D17" s="548"/>
      <c r="E17" s="549"/>
      <c r="F17" s="549"/>
      <c r="G17" s="549"/>
      <c r="H17" s="549"/>
      <c r="I17" s="549"/>
      <c r="J17" s="549"/>
      <c r="K17" s="549"/>
      <c r="L17" s="549"/>
      <c r="M17" s="550"/>
      <c r="O17" s="154"/>
      <c r="P17" s="1"/>
      <c r="Q17" s="1"/>
      <c r="R17" s="552"/>
      <c r="S17" s="553"/>
      <c r="T17" s="553"/>
      <c r="U17" s="553"/>
      <c r="V17" s="553"/>
      <c r="W17" s="553"/>
      <c r="X17" s="553"/>
      <c r="Y17" s="553"/>
      <c r="Z17" s="553"/>
      <c r="AA17" s="554"/>
    </row>
    <row r="18" spans="1:28" s="246" customFormat="1" ht="15" customHeight="1" x14ac:dyDescent="0.25">
      <c r="D18" s="246" t="s">
        <v>314</v>
      </c>
      <c r="F18" s="246">
        <f>N$6-LEN(D17)</f>
        <v>1000</v>
      </c>
      <c r="N18" s="247"/>
      <c r="O18" s="248"/>
      <c r="R18" s="246" t="s">
        <v>314</v>
      </c>
      <c r="T18" s="246">
        <f>AB$6-LEN(R17)</f>
        <v>1000</v>
      </c>
      <c r="AB18" s="247"/>
    </row>
    <row r="19" spans="1:28" s="246" customFormat="1" ht="15" customHeight="1" x14ac:dyDescent="0.25">
      <c r="N19" s="247"/>
      <c r="O19" s="248"/>
      <c r="V19" s="4" t="s">
        <v>241</v>
      </c>
      <c r="W19" s="145">
        <f>Summary!K23</f>
        <v>0</v>
      </c>
      <c r="X19" s="1"/>
      <c r="Y19" s="4" t="s">
        <v>338</v>
      </c>
      <c r="Z19" s="145">
        <f>Summary!AA23</f>
        <v>0</v>
      </c>
      <c r="AB19" s="247"/>
    </row>
    <row r="20" spans="1:28" ht="15.75" customHeight="1" x14ac:dyDescent="0.25">
      <c r="A20" s="1"/>
      <c r="C20" s="13" t="s">
        <v>548</v>
      </c>
      <c r="D20" s="1"/>
      <c r="E20" s="1"/>
      <c r="F20" s="1"/>
      <c r="G20" s="1"/>
      <c r="H20" s="1"/>
      <c r="I20" s="1"/>
      <c r="K20" s="1"/>
      <c r="L20" s="1"/>
      <c r="M20" s="1"/>
      <c r="O20" s="154"/>
      <c r="Q20" s="13" t="s">
        <v>548</v>
      </c>
      <c r="R20" s="1"/>
      <c r="S20" s="1"/>
      <c r="T20" s="1"/>
      <c r="U20" s="1"/>
      <c r="V20" s="1"/>
      <c r="W20" s="1"/>
      <c r="Y20" s="1"/>
      <c r="Z20" s="1"/>
      <c r="AA20" s="1"/>
    </row>
    <row r="21" spans="1:28" ht="148.5" customHeight="1" x14ac:dyDescent="0.25">
      <c r="A21" s="1"/>
      <c r="B21" s="1"/>
      <c r="C21" s="1"/>
      <c r="D21" s="548"/>
      <c r="E21" s="549"/>
      <c r="F21" s="549"/>
      <c r="G21" s="549"/>
      <c r="H21" s="549"/>
      <c r="I21" s="549"/>
      <c r="J21" s="549"/>
      <c r="K21" s="549"/>
      <c r="L21" s="549"/>
      <c r="M21" s="550"/>
      <c r="O21" s="154"/>
      <c r="P21" s="1"/>
      <c r="Q21" s="1"/>
      <c r="R21" s="552"/>
      <c r="S21" s="553"/>
      <c r="T21" s="553"/>
      <c r="U21" s="553"/>
      <c r="V21" s="553"/>
      <c r="W21" s="553"/>
      <c r="X21" s="553"/>
      <c r="Y21" s="553"/>
      <c r="Z21" s="553"/>
      <c r="AA21" s="554"/>
    </row>
    <row r="22" spans="1:28" s="246" customFormat="1" ht="15" customHeight="1" x14ac:dyDescent="0.25">
      <c r="D22" s="246" t="s">
        <v>314</v>
      </c>
      <c r="F22" s="246">
        <f>N$6-LEN(D21)</f>
        <v>1000</v>
      </c>
      <c r="N22" s="247"/>
      <c r="O22" s="248"/>
      <c r="R22" s="246" t="s">
        <v>314</v>
      </c>
      <c r="T22" s="246">
        <f>AB$6-LEN(R21)</f>
        <v>1000</v>
      </c>
      <c r="AB22" s="247"/>
    </row>
    <row r="23" spans="1:28" x14ac:dyDescent="0.25">
      <c r="O23" s="156"/>
      <c r="V23" s="4" t="s">
        <v>241</v>
      </c>
      <c r="W23" s="145">
        <f>Summary!K24</f>
        <v>0</v>
      </c>
      <c r="Y23" s="4" t="s">
        <v>338</v>
      </c>
      <c r="Z23" s="145">
        <f>Summary!AA24</f>
        <v>0</v>
      </c>
    </row>
    <row r="24" spans="1:28" ht="15.75" customHeight="1" x14ac:dyDescent="0.25">
      <c r="A24" s="1"/>
      <c r="C24" s="13" t="s">
        <v>549</v>
      </c>
      <c r="D24" s="1"/>
      <c r="E24" s="1"/>
      <c r="F24" s="1"/>
      <c r="G24" s="1"/>
      <c r="H24" s="1"/>
      <c r="I24" s="1"/>
      <c r="K24" s="1"/>
      <c r="L24" s="1"/>
      <c r="M24" s="1"/>
      <c r="O24" s="154"/>
      <c r="Q24" s="13" t="s">
        <v>549</v>
      </c>
      <c r="R24" s="1"/>
      <c r="S24" s="1"/>
      <c r="T24" s="1"/>
      <c r="U24" s="1"/>
      <c r="V24" s="1"/>
      <c r="W24" s="1"/>
      <c r="Y24" s="1"/>
      <c r="Z24" s="1"/>
      <c r="AA24" s="1"/>
    </row>
    <row r="25" spans="1:28" ht="148.5" customHeight="1" x14ac:dyDescent="0.25">
      <c r="A25" s="1"/>
      <c r="B25" s="1"/>
      <c r="C25" s="1"/>
      <c r="D25" s="548"/>
      <c r="E25" s="549"/>
      <c r="F25" s="549"/>
      <c r="G25" s="549"/>
      <c r="H25" s="549"/>
      <c r="I25" s="549"/>
      <c r="J25" s="549"/>
      <c r="K25" s="549"/>
      <c r="L25" s="549"/>
      <c r="M25" s="550"/>
      <c r="O25" s="154"/>
      <c r="P25" s="1"/>
      <c r="Q25" s="1"/>
      <c r="R25" s="552"/>
      <c r="S25" s="553"/>
      <c r="T25" s="553"/>
      <c r="U25" s="553"/>
      <c r="V25" s="553"/>
      <c r="W25" s="553"/>
      <c r="X25" s="553"/>
      <c r="Y25" s="553"/>
      <c r="Z25" s="553"/>
      <c r="AA25" s="554"/>
    </row>
    <row r="26" spans="1:28" s="246" customFormat="1" ht="15" customHeight="1" x14ac:dyDescent="0.25">
      <c r="D26" s="246" t="s">
        <v>314</v>
      </c>
      <c r="F26" s="246">
        <f>N$6-LEN(D25)</f>
        <v>1000</v>
      </c>
      <c r="N26" s="247"/>
      <c r="O26" s="248"/>
      <c r="R26" s="246" t="s">
        <v>314</v>
      </c>
      <c r="T26" s="246">
        <f>AB$6-LEN(R25)</f>
        <v>1000</v>
      </c>
      <c r="AB26" s="247"/>
    </row>
    <row r="27" spans="1:28" s="11" customFormat="1" ht="15" customHeight="1" x14ac:dyDescent="0.25">
      <c r="N27" s="75"/>
      <c r="O27" s="155"/>
      <c r="V27" s="4" t="s">
        <v>241</v>
      </c>
      <c r="W27" s="145">
        <f>Summary!K25</f>
        <v>0</v>
      </c>
      <c r="X27" s="1"/>
      <c r="Y27" s="4" t="s">
        <v>338</v>
      </c>
      <c r="Z27" s="145">
        <f>Summary!AA25</f>
        <v>0</v>
      </c>
      <c r="AB27" s="75"/>
    </row>
    <row r="28" spans="1:28" ht="15.75" customHeight="1" x14ac:dyDescent="0.25">
      <c r="A28" s="1"/>
      <c r="C28" s="13" t="s">
        <v>550</v>
      </c>
      <c r="D28" s="1"/>
      <c r="E28" s="1"/>
      <c r="F28" s="1"/>
      <c r="G28" s="1"/>
      <c r="H28" s="1"/>
      <c r="I28" s="1"/>
      <c r="K28" s="1"/>
      <c r="L28" s="1"/>
      <c r="M28" s="1"/>
      <c r="O28" s="154"/>
      <c r="Q28" s="13" t="s">
        <v>550</v>
      </c>
      <c r="R28" s="1"/>
      <c r="S28" s="1"/>
      <c r="T28" s="1"/>
      <c r="U28" s="1"/>
      <c r="V28" s="1"/>
      <c r="W28" s="1"/>
      <c r="Y28" s="1"/>
      <c r="Z28" s="1"/>
      <c r="AA28" s="1"/>
    </row>
    <row r="29" spans="1:28" ht="148.5" customHeight="1" x14ac:dyDescent="0.25">
      <c r="A29" s="1"/>
      <c r="B29" s="1"/>
      <c r="C29" s="1"/>
      <c r="D29" s="548"/>
      <c r="E29" s="549"/>
      <c r="F29" s="549"/>
      <c r="G29" s="549"/>
      <c r="H29" s="549"/>
      <c r="I29" s="549"/>
      <c r="J29" s="549"/>
      <c r="K29" s="549"/>
      <c r="L29" s="549"/>
      <c r="M29" s="550"/>
      <c r="O29" s="154"/>
      <c r="P29" s="1"/>
      <c r="Q29" s="1"/>
      <c r="R29" s="552"/>
      <c r="S29" s="553"/>
      <c r="T29" s="553"/>
      <c r="U29" s="553"/>
      <c r="V29" s="553"/>
      <c r="W29" s="553"/>
      <c r="X29" s="553"/>
      <c r="Y29" s="553"/>
      <c r="Z29" s="553"/>
      <c r="AA29" s="554"/>
    </row>
    <row r="30" spans="1:28" s="246" customFormat="1" ht="15" customHeight="1" x14ac:dyDescent="0.25">
      <c r="D30" s="246" t="s">
        <v>314</v>
      </c>
      <c r="F30" s="246">
        <f>N$6-LEN(D29)</f>
        <v>1000</v>
      </c>
      <c r="N30" s="247"/>
      <c r="O30" s="248"/>
      <c r="R30" s="246" t="s">
        <v>314</v>
      </c>
      <c r="T30" s="246">
        <f>AB$6-LEN(R29)</f>
        <v>1000</v>
      </c>
      <c r="AB30" s="247"/>
    </row>
    <row r="31" spans="1:28" x14ac:dyDescent="0.25">
      <c r="O31" s="156"/>
      <c r="V31" s="4" t="s">
        <v>241</v>
      </c>
      <c r="W31" s="145">
        <f>Summary!K29</f>
        <v>0</v>
      </c>
      <c r="Y31" s="4" t="s">
        <v>338</v>
      </c>
      <c r="Z31" s="145">
        <f>Summary!AA26</f>
        <v>0</v>
      </c>
    </row>
    <row r="32" spans="1:28" ht="15.75" customHeight="1" x14ac:dyDescent="0.25">
      <c r="A32" s="1"/>
      <c r="C32" s="13" t="s">
        <v>640</v>
      </c>
      <c r="D32" s="1"/>
      <c r="E32" s="1"/>
      <c r="F32" s="1"/>
      <c r="G32" s="1"/>
      <c r="H32" s="1"/>
      <c r="I32" s="1"/>
      <c r="K32" s="1"/>
      <c r="L32" s="1"/>
      <c r="M32" s="1"/>
      <c r="O32" s="154"/>
      <c r="Q32" s="13" t="s">
        <v>640</v>
      </c>
      <c r="R32" s="1"/>
      <c r="S32" s="1"/>
      <c r="T32" s="1"/>
      <c r="U32" s="1"/>
      <c r="V32" s="1"/>
      <c r="W32" s="1"/>
      <c r="Y32" s="1"/>
      <c r="Z32" s="1"/>
      <c r="AA32" s="1"/>
    </row>
    <row r="33" spans="1:28" ht="148.5" customHeight="1" x14ac:dyDescent="0.25">
      <c r="A33" s="1"/>
      <c r="B33" s="1"/>
      <c r="C33" s="1"/>
      <c r="D33" s="548"/>
      <c r="E33" s="549"/>
      <c r="F33" s="549"/>
      <c r="G33" s="549"/>
      <c r="H33" s="549"/>
      <c r="I33" s="549"/>
      <c r="J33" s="549"/>
      <c r="K33" s="549"/>
      <c r="L33" s="549"/>
      <c r="M33" s="550"/>
      <c r="O33" s="154"/>
      <c r="P33" s="1"/>
      <c r="Q33" s="1"/>
      <c r="R33" s="552"/>
      <c r="S33" s="553"/>
      <c r="T33" s="553"/>
      <c r="U33" s="553"/>
      <c r="V33" s="553"/>
      <c r="W33" s="553"/>
      <c r="X33" s="553"/>
      <c r="Y33" s="553"/>
      <c r="Z33" s="553"/>
      <c r="AA33" s="554"/>
    </row>
    <row r="34" spans="1:28" s="246" customFormat="1" ht="15" customHeight="1" x14ac:dyDescent="0.25">
      <c r="D34" s="246" t="s">
        <v>314</v>
      </c>
      <c r="F34" s="246">
        <f>N$6-LEN(D33)</f>
        <v>1000</v>
      </c>
      <c r="N34" s="247"/>
      <c r="O34" s="248"/>
      <c r="R34" s="246" t="s">
        <v>314</v>
      </c>
      <c r="T34" s="246">
        <f>AB$6-LEN(R33)</f>
        <v>1000</v>
      </c>
      <c r="AB34" s="247"/>
    </row>
    <row r="35" spans="1:28" s="11" customFormat="1" ht="15" customHeight="1" x14ac:dyDescent="0.25">
      <c r="N35" s="75"/>
      <c r="O35" s="155"/>
      <c r="V35" s="4" t="s">
        <v>241</v>
      </c>
      <c r="W35" s="145">
        <f>Summary!K30</f>
        <v>0</v>
      </c>
      <c r="X35" s="1"/>
      <c r="Y35" s="4" t="s">
        <v>338</v>
      </c>
      <c r="Z35" s="145">
        <f>Summary!AA27</f>
        <v>0</v>
      </c>
      <c r="AB35" s="75"/>
    </row>
    <row r="36" spans="1:28" ht="15.75" customHeight="1" x14ac:dyDescent="0.25">
      <c r="A36" s="1"/>
      <c r="C36" s="13" t="s">
        <v>551</v>
      </c>
      <c r="D36" s="1"/>
      <c r="E36" s="1"/>
      <c r="F36" s="1"/>
      <c r="G36" s="1"/>
      <c r="H36" s="1"/>
      <c r="I36" s="1"/>
      <c r="K36" s="1"/>
      <c r="L36" s="1"/>
      <c r="M36" s="1"/>
      <c r="O36" s="154"/>
      <c r="Q36" s="13" t="s">
        <v>551</v>
      </c>
      <c r="R36" s="1"/>
      <c r="S36" s="1"/>
      <c r="T36" s="1"/>
      <c r="U36" s="1"/>
      <c r="V36" s="1"/>
      <c r="W36" s="1"/>
      <c r="Y36" s="1"/>
      <c r="Z36" s="1"/>
      <c r="AA36" s="1"/>
    </row>
    <row r="37" spans="1:28" ht="148.5" customHeight="1" x14ac:dyDescent="0.25">
      <c r="A37" s="1"/>
      <c r="B37" s="1"/>
      <c r="C37" s="1"/>
      <c r="D37" s="548"/>
      <c r="E37" s="549"/>
      <c r="F37" s="549"/>
      <c r="G37" s="549"/>
      <c r="H37" s="549"/>
      <c r="I37" s="549"/>
      <c r="J37" s="549"/>
      <c r="K37" s="549"/>
      <c r="L37" s="549"/>
      <c r="M37" s="550"/>
      <c r="O37" s="154"/>
      <c r="P37" s="1"/>
      <c r="Q37" s="1"/>
      <c r="R37" s="552"/>
      <c r="S37" s="553"/>
      <c r="T37" s="553"/>
      <c r="U37" s="553"/>
      <c r="V37" s="553"/>
      <c r="W37" s="553"/>
      <c r="X37" s="553"/>
      <c r="Y37" s="553"/>
      <c r="Z37" s="553"/>
      <c r="AA37" s="554"/>
    </row>
    <row r="38" spans="1:28" s="246" customFormat="1" ht="15" customHeight="1" x14ac:dyDescent="0.25">
      <c r="D38" s="246" t="s">
        <v>314</v>
      </c>
      <c r="F38" s="246">
        <f>N$6-LEN(D37)</f>
        <v>1000</v>
      </c>
      <c r="N38" s="247"/>
      <c r="O38" s="248"/>
      <c r="R38" s="246" t="s">
        <v>314</v>
      </c>
      <c r="T38" s="246">
        <f>AB$6-LEN(R37)</f>
        <v>1000</v>
      </c>
      <c r="AB38" s="247"/>
    </row>
    <row r="39" spans="1:28" x14ac:dyDescent="0.25">
      <c r="O39" s="156"/>
      <c r="V39" s="4" t="s">
        <v>241</v>
      </c>
      <c r="W39" s="145">
        <f>Summary!K34</f>
        <v>0</v>
      </c>
      <c r="Y39" s="4" t="s">
        <v>338</v>
      </c>
      <c r="Z39" s="313">
        <f>Summary!AA28</f>
        <v>0</v>
      </c>
    </row>
    <row r="40" spans="1:28" ht="15.75" customHeight="1" x14ac:dyDescent="0.25">
      <c r="A40" s="1"/>
      <c r="C40" s="13" t="s">
        <v>552</v>
      </c>
      <c r="D40" s="1"/>
      <c r="E40" s="1"/>
      <c r="F40" s="1"/>
      <c r="G40" s="1"/>
      <c r="H40" s="1"/>
      <c r="I40" s="1"/>
      <c r="K40" s="1"/>
      <c r="L40" s="1"/>
      <c r="M40" s="1"/>
      <c r="O40" s="154"/>
      <c r="Q40" s="13" t="s">
        <v>552</v>
      </c>
      <c r="R40" s="1"/>
      <c r="S40" s="1"/>
      <c r="T40" s="1"/>
      <c r="U40" s="1"/>
      <c r="V40" s="1"/>
      <c r="W40" s="1"/>
      <c r="Y40" s="1"/>
      <c r="Z40" s="1"/>
      <c r="AA40" s="1"/>
    </row>
    <row r="41" spans="1:28" ht="148.5" customHeight="1" x14ac:dyDescent="0.25">
      <c r="A41" s="1"/>
      <c r="B41" s="1"/>
      <c r="C41" s="1"/>
      <c r="D41" s="548"/>
      <c r="E41" s="549"/>
      <c r="F41" s="549"/>
      <c r="G41" s="549"/>
      <c r="H41" s="549"/>
      <c r="I41" s="549"/>
      <c r="J41" s="549"/>
      <c r="K41" s="549"/>
      <c r="L41" s="549"/>
      <c r="M41" s="550"/>
      <c r="O41" s="154"/>
      <c r="P41" s="1"/>
      <c r="Q41" s="1"/>
      <c r="R41" s="552"/>
      <c r="S41" s="553"/>
      <c r="T41" s="553"/>
      <c r="U41" s="553"/>
      <c r="V41" s="553"/>
      <c r="W41" s="553"/>
      <c r="X41" s="553"/>
      <c r="Y41" s="553"/>
      <c r="Z41" s="553"/>
      <c r="AA41" s="554"/>
    </row>
    <row r="42" spans="1:28" s="246" customFormat="1" ht="15" customHeight="1" x14ac:dyDescent="0.25">
      <c r="D42" s="246" t="s">
        <v>314</v>
      </c>
      <c r="F42" s="246">
        <f>N$6-LEN(D41)</f>
        <v>1000</v>
      </c>
      <c r="N42" s="247"/>
      <c r="O42" s="248"/>
      <c r="R42" s="246" t="s">
        <v>314</v>
      </c>
      <c r="T42" s="246">
        <f>AB$6-LEN(R41)</f>
        <v>1000</v>
      </c>
      <c r="AB42" s="247"/>
    </row>
    <row r="43" spans="1:28" s="11" customFormat="1" ht="15" customHeight="1" x14ac:dyDescent="0.25">
      <c r="N43" s="75"/>
      <c r="O43" s="155"/>
      <c r="V43" s="4" t="s">
        <v>241</v>
      </c>
      <c r="W43" s="145">
        <f>Summary!K36</f>
        <v>0</v>
      </c>
      <c r="X43" s="1"/>
      <c r="Y43" s="4" t="s">
        <v>338</v>
      </c>
      <c r="Z43" s="145">
        <f>Summary!AA31</f>
        <v>0</v>
      </c>
      <c r="AB43" s="75"/>
    </row>
    <row r="44" spans="1:28" ht="15.75" customHeight="1" x14ac:dyDescent="0.25">
      <c r="A44" s="1"/>
      <c r="C44" s="13" t="s">
        <v>641</v>
      </c>
      <c r="D44" s="1"/>
      <c r="E44" s="1"/>
      <c r="F44" s="1"/>
      <c r="G44" s="1"/>
      <c r="H44" s="1"/>
      <c r="I44" s="1"/>
      <c r="K44" s="1"/>
      <c r="L44" s="1"/>
      <c r="M44" s="1"/>
      <c r="O44" s="154"/>
      <c r="Q44" s="13" t="s">
        <v>553</v>
      </c>
      <c r="R44" s="1"/>
      <c r="S44" s="1"/>
      <c r="T44" s="1"/>
      <c r="U44" s="1"/>
      <c r="V44" s="1"/>
      <c r="W44" s="1"/>
      <c r="Y44" s="1"/>
      <c r="Z44" s="1"/>
      <c r="AA44" s="1"/>
    </row>
    <row r="45" spans="1:28" ht="148.5" customHeight="1" x14ac:dyDescent="0.25">
      <c r="A45" s="1"/>
      <c r="B45" s="1"/>
      <c r="C45" s="1"/>
      <c r="D45" s="548"/>
      <c r="E45" s="549"/>
      <c r="F45" s="549"/>
      <c r="G45" s="549"/>
      <c r="H45" s="549"/>
      <c r="I45" s="549"/>
      <c r="J45" s="549"/>
      <c r="K45" s="549"/>
      <c r="L45" s="549"/>
      <c r="M45" s="550"/>
      <c r="O45" s="154"/>
      <c r="P45" s="1"/>
      <c r="Q45" s="1"/>
      <c r="R45" s="552"/>
      <c r="S45" s="553"/>
      <c r="T45" s="553"/>
      <c r="U45" s="553"/>
      <c r="V45" s="553"/>
      <c r="W45" s="553"/>
      <c r="X45" s="553"/>
      <c r="Y45" s="553"/>
      <c r="Z45" s="553"/>
      <c r="AA45" s="554"/>
    </row>
    <row r="46" spans="1:28" s="246" customFormat="1" ht="15" customHeight="1" x14ac:dyDescent="0.25">
      <c r="D46" s="246" t="s">
        <v>314</v>
      </c>
      <c r="F46" s="246">
        <f>N$6-LEN(D45)</f>
        <v>1000</v>
      </c>
      <c r="N46" s="247"/>
      <c r="O46" s="248"/>
      <c r="R46" s="246" t="s">
        <v>314</v>
      </c>
      <c r="T46" s="246">
        <f>AB$6-LEN(R45)</f>
        <v>1000</v>
      </c>
      <c r="AB46" s="247"/>
    </row>
    <row r="47" spans="1:28" x14ac:dyDescent="0.25">
      <c r="O47" s="156"/>
      <c r="V47" s="4" t="s">
        <v>241</v>
      </c>
      <c r="W47" s="145">
        <f>Summary!K37</f>
        <v>0</v>
      </c>
      <c r="Y47" s="4" t="s">
        <v>338</v>
      </c>
      <c r="Z47" s="145">
        <f>Summary!AA32</f>
        <v>0</v>
      </c>
    </row>
    <row r="48" spans="1:28" ht="15.75" customHeight="1" x14ac:dyDescent="0.25">
      <c r="A48" s="1"/>
      <c r="C48" s="13" t="s">
        <v>642</v>
      </c>
      <c r="D48" s="1"/>
      <c r="E48" s="1"/>
      <c r="F48" s="1"/>
      <c r="G48" s="1"/>
      <c r="H48" s="1"/>
      <c r="I48" s="1"/>
      <c r="K48" s="1"/>
      <c r="L48" s="1"/>
      <c r="M48" s="1"/>
      <c r="O48" s="154"/>
      <c r="Q48" s="13" t="s">
        <v>642</v>
      </c>
      <c r="R48" s="1"/>
      <c r="S48" s="1"/>
      <c r="T48" s="1"/>
      <c r="U48" s="1"/>
      <c r="V48" s="1"/>
      <c r="W48" s="1"/>
      <c r="Y48" s="1"/>
      <c r="Z48" s="1"/>
      <c r="AA48" s="1"/>
    </row>
    <row r="49" spans="1:28" ht="148.5" customHeight="1" x14ac:dyDescent="0.25">
      <c r="A49" s="1"/>
      <c r="B49" s="1"/>
      <c r="C49" s="1"/>
      <c r="D49" s="548"/>
      <c r="E49" s="549"/>
      <c r="F49" s="549"/>
      <c r="G49" s="549"/>
      <c r="H49" s="549"/>
      <c r="I49" s="549"/>
      <c r="J49" s="549"/>
      <c r="K49" s="549"/>
      <c r="L49" s="549"/>
      <c r="M49" s="550"/>
      <c r="O49" s="154"/>
      <c r="P49" s="1"/>
      <c r="Q49" s="1"/>
      <c r="R49" s="552"/>
      <c r="S49" s="553"/>
      <c r="T49" s="553"/>
      <c r="U49" s="553"/>
      <c r="V49" s="553"/>
      <c r="W49" s="553"/>
      <c r="X49" s="553"/>
      <c r="Y49" s="553"/>
      <c r="Z49" s="553"/>
      <c r="AA49" s="554"/>
    </row>
    <row r="50" spans="1:28" s="246" customFormat="1" ht="15" customHeight="1" x14ac:dyDescent="0.25">
      <c r="D50" s="246" t="s">
        <v>314</v>
      </c>
      <c r="F50" s="246">
        <f>N$6-LEN(D49)</f>
        <v>1000</v>
      </c>
      <c r="N50" s="247"/>
      <c r="O50" s="248"/>
      <c r="R50" s="246" t="s">
        <v>314</v>
      </c>
      <c r="T50" s="246">
        <f>AB$6-LEN(R49)</f>
        <v>1000</v>
      </c>
      <c r="AB50" s="247"/>
    </row>
    <row r="51" spans="1:28" x14ac:dyDescent="0.25">
      <c r="O51" s="156"/>
      <c r="V51" s="4" t="s">
        <v>241</v>
      </c>
      <c r="W51" s="145">
        <f>Summary!K41</f>
        <v>0</v>
      </c>
      <c r="Y51" s="4" t="s">
        <v>338</v>
      </c>
      <c r="Z51" s="145">
        <f>Summary!AA36</f>
        <v>0</v>
      </c>
    </row>
    <row r="52" spans="1:28" ht="15.75" customHeight="1" x14ac:dyDescent="0.25">
      <c r="A52" s="1"/>
      <c r="C52" s="13" t="s">
        <v>643</v>
      </c>
      <c r="D52" s="1"/>
      <c r="E52" s="1"/>
      <c r="F52" s="1"/>
      <c r="G52" s="1"/>
      <c r="H52" s="1"/>
      <c r="I52" s="1"/>
      <c r="K52" s="1"/>
      <c r="L52" s="1"/>
      <c r="M52" s="1"/>
      <c r="O52" s="154"/>
      <c r="Q52" s="13" t="s">
        <v>643</v>
      </c>
      <c r="R52" s="1"/>
      <c r="S52" s="1"/>
      <c r="T52" s="1"/>
      <c r="U52" s="1"/>
      <c r="V52" s="1"/>
      <c r="W52" s="1"/>
      <c r="Y52" s="1"/>
      <c r="Z52" s="1"/>
      <c r="AA52" s="1"/>
    </row>
    <row r="53" spans="1:28" ht="148.5" customHeight="1" x14ac:dyDescent="0.25">
      <c r="A53" s="1"/>
      <c r="B53" s="1"/>
      <c r="C53" s="1"/>
      <c r="D53" s="548"/>
      <c r="E53" s="549"/>
      <c r="F53" s="549"/>
      <c r="G53" s="549"/>
      <c r="H53" s="549"/>
      <c r="I53" s="549"/>
      <c r="J53" s="549"/>
      <c r="K53" s="549"/>
      <c r="L53" s="549"/>
      <c r="M53" s="550"/>
      <c r="O53" s="154"/>
      <c r="P53" s="1"/>
      <c r="Q53" s="1"/>
      <c r="R53" s="552"/>
      <c r="S53" s="553"/>
      <c r="T53" s="553"/>
      <c r="U53" s="553"/>
      <c r="V53" s="553"/>
      <c r="W53" s="553"/>
      <c r="X53" s="553"/>
      <c r="Y53" s="553"/>
      <c r="Z53" s="553"/>
      <c r="AA53" s="554"/>
    </row>
    <row r="54" spans="1:28" s="246" customFormat="1" ht="15" customHeight="1" x14ac:dyDescent="0.25">
      <c r="D54" s="246" t="s">
        <v>314</v>
      </c>
      <c r="F54" s="246">
        <f>N$6-LEN(D53)</f>
        <v>1000</v>
      </c>
      <c r="N54" s="247"/>
      <c r="O54" s="248"/>
      <c r="R54" s="246" t="s">
        <v>314</v>
      </c>
      <c r="T54" s="246">
        <f>AB$6-LEN(R53)</f>
        <v>1000</v>
      </c>
      <c r="AB54" s="247"/>
    </row>
    <row r="55" spans="1:28" s="11" customFormat="1" ht="15" customHeight="1" x14ac:dyDescent="0.25">
      <c r="N55" s="75"/>
      <c r="O55" s="155"/>
      <c r="V55" s="4" t="s">
        <v>241</v>
      </c>
      <c r="W55" s="145">
        <f>Summary!K39</f>
        <v>0</v>
      </c>
      <c r="X55" s="1"/>
      <c r="Y55" s="4" t="s">
        <v>338</v>
      </c>
      <c r="Z55" s="145">
        <f>Summary!AA33</f>
        <v>0</v>
      </c>
      <c r="AB55" s="75"/>
    </row>
    <row r="56" spans="1:28" ht="15.75" customHeight="1" x14ac:dyDescent="0.25">
      <c r="A56" s="1"/>
      <c r="C56" s="13" t="s">
        <v>554</v>
      </c>
      <c r="D56" s="1"/>
      <c r="E56" s="1"/>
      <c r="F56" s="1"/>
      <c r="G56" s="1"/>
      <c r="H56" s="1"/>
      <c r="I56" s="1"/>
      <c r="K56" s="1"/>
      <c r="L56" s="1"/>
      <c r="M56" s="1"/>
      <c r="O56" s="154"/>
      <c r="Q56" s="13" t="s">
        <v>554</v>
      </c>
      <c r="R56" s="1"/>
      <c r="S56" s="1"/>
      <c r="T56" s="1"/>
      <c r="U56" s="1"/>
      <c r="V56" s="1"/>
      <c r="W56" s="1"/>
      <c r="Y56" s="1"/>
      <c r="Z56" s="1"/>
      <c r="AA56" s="1"/>
    </row>
    <row r="57" spans="1:28" ht="148.5" customHeight="1" x14ac:dyDescent="0.25">
      <c r="A57" s="1"/>
      <c r="B57" s="1"/>
      <c r="C57" s="1"/>
      <c r="D57" s="548"/>
      <c r="E57" s="549"/>
      <c r="F57" s="549"/>
      <c r="G57" s="549"/>
      <c r="H57" s="549"/>
      <c r="I57" s="549"/>
      <c r="J57" s="549"/>
      <c r="K57" s="549"/>
      <c r="L57" s="549"/>
      <c r="M57" s="550"/>
      <c r="O57" s="154"/>
      <c r="P57" s="1"/>
      <c r="Q57" s="1"/>
      <c r="R57" s="552"/>
      <c r="S57" s="553"/>
      <c r="T57" s="553"/>
      <c r="U57" s="553"/>
      <c r="V57" s="553"/>
      <c r="W57" s="553"/>
      <c r="X57" s="553"/>
      <c r="Y57" s="553"/>
      <c r="Z57" s="553"/>
      <c r="AA57" s="554"/>
    </row>
    <row r="58" spans="1:28" s="246" customFormat="1" ht="15" customHeight="1" x14ac:dyDescent="0.25">
      <c r="D58" s="246" t="s">
        <v>314</v>
      </c>
      <c r="F58" s="246">
        <f>N$6-LEN(D57)</f>
        <v>1000</v>
      </c>
      <c r="N58" s="247"/>
      <c r="O58" s="248"/>
      <c r="R58" s="246" t="s">
        <v>314</v>
      </c>
      <c r="T58" s="246">
        <f>AB$6-LEN(R57)</f>
        <v>1000</v>
      </c>
      <c r="AB58" s="247"/>
    </row>
    <row r="59" spans="1:28" x14ac:dyDescent="0.25">
      <c r="O59" s="156"/>
      <c r="V59" s="4" t="s">
        <v>241</v>
      </c>
      <c r="W59" s="145">
        <f>Summary!K40</f>
        <v>0</v>
      </c>
      <c r="Y59" s="4" t="s">
        <v>338</v>
      </c>
      <c r="Z59" s="145">
        <f>Summary!AA34</f>
        <v>0</v>
      </c>
    </row>
    <row r="60" spans="1:28" ht="15.75" customHeight="1" x14ac:dyDescent="0.25">
      <c r="A60" s="1"/>
      <c r="C60" s="13" t="s">
        <v>555</v>
      </c>
      <c r="D60" s="1"/>
      <c r="E60" s="1"/>
      <c r="F60" s="1"/>
      <c r="G60" s="1"/>
      <c r="H60" s="1"/>
      <c r="I60" s="1"/>
      <c r="K60" s="1"/>
      <c r="L60" s="1"/>
      <c r="M60" s="1"/>
      <c r="O60" s="154"/>
      <c r="Q60" s="13" t="s">
        <v>555</v>
      </c>
      <c r="R60" s="1"/>
      <c r="S60" s="1"/>
      <c r="T60" s="1"/>
      <c r="U60" s="1"/>
      <c r="V60" s="1"/>
      <c r="W60" s="1"/>
      <c r="Y60" s="1"/>
      <c r="Z60" s="1"/>
      <c r="AA60" s="1"/>
    </row>
    <row r="61" spans="1:28" ht="148.5" customHeight="1" x14ac:dyDescent="0.25">
      <c r="A61" s="1"/>
      <c r="B61" s="1"/>
      <c r="C61" s="1"/>
      <c r="D61" s="548"/>
      <c r="E61" s="549"/>
      <c r="F61" s="549"/>
      <c r="G61" s="549"/>
      <c r="H61" s="549"/>
      <c r="I61" s="549"/>
      <c r="J61" s="549"/>
      <c r="K61" s="549"/>
      <c r="L61" s="549"/>
      <c r="M61" s="550"/>
      <c r="O61" s="154"/>
      <c r="P61" s="1"/>
      <c r="Q61" s="1"/>
      <c r="R61" s="552"/>
      <c r="S61" s="553"/>
      <c r="T61" s="553"/>
      <c r="U61" s="553"/>
      <c r="V61" s="553"/>
      <c r="W61" s="553"/>
      <c r="X61" s="553"/>
      <c r="Y61" s="553"/>
      <c r="Z61" s="553"/>
      <c r="AA61" s="554"/>
    </row>
    <row r="62" spans="1:28" s="246" customFormat="1" ht="15" customHeight="1" x14ac:dyDescent="0.25">
      <c r="D62" s="246" t="s">
        <v>314</v>
      </c>
      <c r="F62" s="246">
        <f>N$6-LEN(D61)</f>
        <v>1000</v>
      </c>
      <c r="N62" s="247"/>
      <c r="O62" s="248"/>
      <c r="R62" s="246" t="s">
        <v>314</v>
      </c>
      <c r="T62" s="246">
        <f>AB$6-LEN(R61)</f>
        <v>1000</v>
      </c>
      <c r="AB62" s="247"/>
    </row>
    <row r="63" spans="1:28" s="11" customFormat="1" ht="15" customHeight="1" x14ac:dyDescent="0.25">
      <c r="N63" s="75"/>
      <c r="O63" s="155"/>
      <c r="V63" s="4" t="s">
        <v>241</v>
      </c>
      <c r="W63" s="145">
        <f>Summary!K41</f>
        <v>0</v>
      </c>
      <c r="X63" s="1"/>
      <c r="Y63" s="4" t="s">
        <v>338</v>
      </c>
      <c r="Z63" s="145">
        <f>Summary!AA42</f>
        <v>0</v>
      </c>
      <c r="AB63" s="75"/>
    </row>
    <row r="64" spans="1:28" ht="15.75" customHeight="1" x14ac:dyDescent="0.25">
      <c r="A64" s="1"/>
      <c r="C64" s="13" t="s">
        <v>556</v>
      </c>
      <c r="D64" s="1"/>
      <c r="E64" s="1"/>
      <c r="F64" s="1"/>
      <c r="G64" s="1"/>
      <c r="H64" s="1"/>
      <c r="I64" s="1"/>
      <c r="K64" s="1"/>
      <c r="L64" s="1"/>
      <c r="M64" s="1"/>
      <c r="O64" s="154"/>
      <c r="Q64" s="13" t="s">
        <v>556</v>
      </c>
      <c r="R64" s="1"/>
      <c r="S64" s="1"/>
      <c r="T64" s="1"/>
      <c r="U64" s="1"/>
      <c r="V64" s="1"/>
      <c r="W64" s="1"/>
      <c r="Y64" s="1"/>
      <c r="Z64" s="1"/>
      <c r="AA64" s="1"/>
    </row>
    <row r="65" spans="1:28" ht="148.5" customHeight="1" x14ac:dyDescent="0.25">
      <c r="A65" s="1"/>
      <c r="B65" s="1"/>
      <c r="C65" s="1"/>
      <c r="D65" s="548"/>
      <c r="E65" s="549"/>
      <c r="F65" s="549"/>
      <c r="G65" s="549"/>
      <c r="H65" s="549"/>
      <c r="I65" s="549"/>
      <c r="J65" s="549"/>
      <c r="K65" s="549"/>
      <c r="L65" s="549"/>
      <c r="M65" s="550"/>
      <c r="O65" s="154"/>
      <c r="P65" s="1"/>
      <c r="Q65" s="1"/>
      <c r="R65" s="552"/>
      <c r="S65" s="553"/>
      <c r="T65" s="553"/>
      <c r="U65" s="553"/>
      <c r="V65" s="553"/>
      <c r="W65" s="553"/>
      <c r="X65" s="553"/>
      <c r="Y65" s="553"/>
      <c r="Z65" s="553"/>
      <c r="AA65" s="554"/>
    </row>
    <row r="66" spans="1:28" s="246" customFormat="1" ht="15" customHeight="1" x14ac:dyDescent="0.25">
      <c r="D66" s="246" t="s">
        <v>314</v>
      </c>
      <c r="F66" s="246">
        <f>N$6-LEN(D65)</f>
        <v>1000</v>
      </c>
      <c r="N66" s="247"/>
      <c r="O66" s="248"/>
      <c r="R66" s="246" t="s">
        <v>314</v>
      </c>
      <c r="T66" s="246">
        <f>AB$6-LEN(R65)</f>
        <v>1000</v>
      </c>
      <c r="AB66" s="247"/>
    </row>
    <row r="67" spans="1:28" x14ac:dyDescent="0.25">
      <c r="O67" s="156"/>
      <c r="V67" s="4" t="s">
        <v>241</v>
      </c>
      <c r="W67" s="145">
        <f>Summary!K45</f>
        <v>0</v>
      </c>
      <c r="Y67" s="4" t="s">
        <v>338</v>
      </c>
      <c r="Z67" s="145">
        <f>Summary!AA43</f>
        <v>0</v>
      </c>
    </row>
    <row r="68" spans="1:28" ht="15.75" customHeight="1" x14ac:dyDescent="0.25">
      <c r="A68" s="1"/>
      <c r="C68" s="13" t="s">
        <v>557</v>
      </c>
      <c r="D68" s="1"/>
      <c r="E68" s="1"/>
      <c r="F68" s="1"/>
      <c r="G68" s="1"/>
      <c r="H68" s="1"/>
      <c r="I68" s="1"/>
      <c r="K68" s="1"/>
      <c r="L68" s="1"/>
      <c r="M68" s="1"/>
      <c r="O68" s="154"/>
      <c r="Q68" s="13" t="s">
        <v>557</v>
      </c>
      <c r="R68" s="1"/>
      <c r="S68" s="1"/>
      <c r="T68" s="1"/>
      <c r="U68" s="1"/>
      <c r="V68" s="1"/>
      <c r="W68" s="1"/>
      <c r="Y68" s="1"/>
      <c r="Z68" s="1"/>
      <c r="AA68" s="1"/>
    </row>
    <row r="69" spans="1:28" ht="148.5" customHeight="1" x14ac:dyDescent="0.25">
      <c r="A69" s="1"/>
      <c r="B69" s="1"/>
      <c r="C69" s="1"/>
      <c r="D69" s="548"/>
      <c r="E69" s="549"/>
      <c r="F69" s="549"/>
      <c r="G69" s="549"/>
      <c r="H69" s="549"/>
      <c r="I69" s="549"/>
      <c r="J69" s="549"/>
      <c r="K69" s="549"/>
      <c r="L69" s="549"/>
      <c r="M69" s="550"/>
      <c r="O69" s="154"/>
      <c r="P69" s="1"/>
      <c r="Q69" s="1"/>
      <c r="R69" s="552"/>
      <c r="S69" s="553"/>
      <c r="T69" s="553"/>
      <c r="U69" s="553"/>
      <c r="V69" s="553"/>
      <c r="W69" s="553"/>
      <c r="X69" s="553"/>
      <c r="Y69" s="553"/>
      <c r="Z69" s="553"/>
      <c r="AA69" s="554"/>
    </row>
    <row r="70" spans="1:28" s="246" customFormat="1" ht="15" customHeight="1" x14ac:dyDescent="0.25">
      <c r="D70" s="246" t="s">
        <v>314</v>
      </c>
      <c r="F70" s="246">
        <f>N$6-LEN(D69)</f>
        <v>1000</v>
      </c>
      <c r="N70" s="247"/>
      <c r="O70" s="248"/>
      <c r="R70" s="246" t="s">
        <v>314</v>
      </c>
      <c r="T70" s="246">
        <f>AB$6-LEN(R69)</f>
        <v>1000</v>
      </c>
      <c r="AB70" s="247"/>
    </row>
    <row r="71" spans="1:28" s="11" customFormat="1" ht="15" customHeight="1" x14ac:dyDescent="0.25">
      <c r="N71" s="75"/>
      <c r="O71" s="155"/>
      <c r="V71" s="4" t="s">
        <v>241</v>
      </c>
      <c r="W71" s="145">
        <f>Summary!K46</f>
        <v>0</v>
      </c>
      <c r="X71" s="1"/>
      <c r="Y71" s="4" t="s">
        <v>338</v>
      </c>
      <c r="Z71" s="145">
        <f>Summary!AA44</f>
        <v>0</v>
      </c>
      <c r="AB71" s="75"/>
    </row>
    <row r="72" spans="1:28" ht="15.75" customHeight="1" x14ac:dyDescent="0.25">
      <c r="A72" s="1"/>
      <c r="C72" s="13" t="s">
        <v>558</v>
      </c>
      <c r="D72" s="1"/>
      <c r="E72" s="1"/>
      <c r="F72" s="1"/>
      <c r="G72" s="1"/>
      <c r="H72" s="1"/>
      <c r="I72" s="1"/>
      <c r="K72" s="1"/>
      <c r="L72" s="1"/>
      <c r="M72" s="1"/>
      <c r="O72" s="154"/>
      <c r="Q72" s="13" t="s">
        <v>558</v>
      </c>
      <c r="R72" s="1"/>
      <c r="S72" s="1"/>
      <c r="T72" s="1"/>
      <c r="U72" s="1"/>
      <c r="V72" s="1"/>
      <c r="W72" s="1"/>
      <c r="Y72" s="1"/>
      <c r="Z72" s="1"/>
      <c r="AA72" s="1"/>
    </row>
    <row r="73" spans="1:28" ht="148.5" customHeight="1" x14ac:dyDescent="0.25">
      <c r="A73" s="1"/>
      <c r="B73" s="1"/>
      <c r="C73" s="1"/>
      <c r="D73" s="548"/>
      <c r="E73" s="549"/>
      <c r="F73" s="549"/>
      <c r="G73" s="549"/>
      <c r="H73" s="549"/>
      <c r="I73" s="549"/>
      <c r="J73" s="549"/>
      <c r="K73" s="549"/>
      <c r="L73" s="549"/>
      <c r="M73" s="550"/>
      <c r="O73" s="154"/>
      <c r="P73" s="1"/>
      <c r="Q73" s="1"/>
      <c r="R73" s="552"/>
      <c r="S73" s="553"/>
      <c r="T73" s="553"/>
      <c r="U73" s="553"/>
      <c r="V73" s="553"/>
      <c r="W73" s="553"/>
      <c r="X73" s="553"/>
      <c r="Y73" s="553"/>
      <c r="Z73" s="553"/>
      <c r="AA73" s="554"/>
    </row>
    <row r="74" spans="1:28" s="246" customFormat="1" ht="15" customHeight="1" x14ac:dyDescent="0.25">
      <c r="D74" s="246" t="s">
        <v>314</v>
      </c>
      <c r="F74" s="246">
        <f>N$6-LEN(D73)</f>
        <v>1000</v>
      </c>
      <c r="N74" s="247"/>
      <c r="O74" s="248"/>
      <c r="R74" s="246" t="s">
        <v>314</v>
      </c>
      <c r="T74" s="246">
        <f>AB$6-LEN(R73)</f>
        <v>1000</v>
      </c>
      <c r="AB74" s="247"/>
    </row>
    <row r="75" spans="1:28" x14ac:dyDescent="0.25">
      <c r="O75" s="156"/>
      <c r="V75" s="4" t="s">
        <v>241</v>
      </c>
      <c r="W75" s="145">
        <f>Summary!K47</f>
        <v>0</v>
      </c>
      <c r="Y75" s="4" t="s">
        <v>338</v>
      </c>
      <c r="Z75" s="145">
        <f>Summary!AA47</f>
        <v>0</v>
      </c>
    </row>
    <row r="76" spans="1:28" ht="15.75" customHeight="1" x14ac:dyDescent="0.25">
      <c r="A76" s="1"/>
      <c r="C76" s="13" t="s">
        <v>559</v>
      </c>
      <c r="D76" s="1"/>
      <c r="E76" s="1"/>
      <c r="F76" s="1"/>
      <c r="G76" s="1"/>
      <c r="H76" s="1"/>
      <c r="I76" s="1"/>
      <c r="K76" s="1"/>
      <c r="L76" s="1"/>
      <c r="M76" s="1"/>
      <c r="O76" s="154"/>
      <c r="Q76" s="13" t="s">
        <v>559</v>
      </c>
      <c r="R76" s="1"/>
      <c r="S76" s="1"/>
      <c r="T76" s="1"/>
      <c r="U76" s="1"/>
      <c r="V76" s="1"/>
      <c r="W76" s="1"/>
      <c r="Y76" s="1"/>
      <c r="Z76" s="1"/>
      <c r="AA76" s="1"/>
    </row>
    <row r="77" spans="1:28" ht="148.5" customHeight="1" x14ac:dyDescent="0.25">
      <c r="A77" s="1"/>
      <c r="B77" s="1"/>
      <c r="C77" s="1"/>
      <c r="D77" s="548"/>
      <c r="E77" s="549"/>
      <c r="F77" s="549"/>
      <c r="G77" s="549"/>
      <c r="H77" s="549"/>
      <c r="I77" s="549"/>
      <c r="J77" s="549"/>
      <c r="K77" s="549"/>
      <c r="L77" s="549"/>
      <c r="M77" s="550"/>
      <c r="O77" s="154"/>
      <c r="P77" s="1"/>
      <c r="Q77" s="1"/>
      <c r="R77" s="552"/>
      <c r="S77" s="553"/>
      <c r="T77" s="553"/>
      <c r="U77" s="553"/>
      <c r="V77" s="553"/>
      <c r="W77" s="553"/>
      <c r="X77" s="553"/>
      <c r="Y77" s="553"/>
      <c r="Z77" s="553"/>
      <c r="AA77" s="554"/>
    </row>
    <row r="78" spans="1:28" s="246" customFormat="1" ht="15" customHeight="1" x14ac:dyDescent="0.25">
      <c r="D78" s="246" t="s">
        <v>314</v>
      </c>
      <c r="F78" s="246">
        <f>N$6-LEN(D77)</f>
        <v>1000</v>
      </c>
      <c r="N78" s="247"/>
      <c r="O78" s="248"/>
      <c r="R78" s="246" t="s">
        <v>314</v>
      </c>
      <c r="T78" s="246">
        <f>AB$6-LEN(R77)</f>
        <v>1000</v>
      </c>
      <c r="AB78" s="247"/>
    </row>
    <row r="79" spans="1:28" s="11" customFormat="1" ht="15" customHeight="1" x14ac:dyDescent="0.25">
      <c r="N79" s="75"/>
      <c r="O79" s="155"/>
      <c r="V79" s="4" t="s">
        <v>241</v>
      </c>
      <c r="W79" s="145" t="e">
        <f>Summary!#REF!</f>
        <v>#REF!</v>
      </c>
      <c r="X79" s="1"/>
      <c r="Y79" s="4" t="s">
        <v>338</v>
      </c>
      <c r="Z79" s="145">
        <f>Summary!AA48</f>
        <v>0</v>
      </c>
      <c r="AB79" s="75"/>
    </row>
    <row r="80" spans="1:28" ht="15.75" customHeight="1" x14ac:dyDescent="0.25">
      <c r="A80" s="1"/>
      <c r="C80" s="13" t="s">
        <v>560</v>
      </c>
      <c r="D80" s="1"/>
      <c r="E80" s="1"/>
      <c r="F80" s="1"/>
      <c r="G80" s="1"/>
      <c r="H80" s="1"/>
      <c r="I80" s="1"/>
      <c r="K80" s="1"/>
      <c r="L80" s="1"/>
      <c r="M80" s="1"/>
      <c r="O80" s="154"/>
      <c r="Q80" s="13" t="s">
        <v>560</v>
      </c>
      <c r="R80" s="1"/>
      <c r="S80" s="1"/>
      <c r="T80" s="1"/>
      <c r="U80" s="1"/>
      <c r="V80" s="1"/>
      <c r="W80" s="1"/>
      <c r="Y80" s="1"/>
      <c r="Z80" s="1"/>
      <c r="AA80" s="1"/>
    </row>
    <row r="81" spans="1:28" ht="148.5" customHeight="1" x14ac:dyDescent="0.25">
      <c r="A81" s="1"/>
      <c r="B81" s="1"/>
      <c r="C81" s="1"/>
      <c r="D81" s="548"/>
      <c r="E81" s="549"/>
      <c r="F81" s="549"/>
      <c r="G81" s="549"/>
      <c r="H81" s="549"/>
      <c r="I81" s="549"/>
      <c r="J81" s="549"/>
      <c r="K81" s="549"/>
      <c r="L81" s="549"/>
      <c r="M81" s="550"/>
      <c r="O81" s="154"/>
      <c r="P81" s="1"/>
      <c r="Q81" s="1"/>
      <c r="R81" s="552"/>
      <c r="S81" s="553"/>
      <c r="T81" s="553"/>
      <c r="U81" s="553"/>
      <c r="V81" s="553"/>
      <c r="W81" s="553"/>
      <c r="X81" s="553"/>
      <c r="Y81" s="553"/>
      <c r="Z81" s="553"/>
      <c r="AA81" s="554"/>
    </row>
    <row r="82" spans="1:28" s="246" customFormat="1" ht="15" customHeight="1" x14ac:dyDescent="0.25">
      <c r="D82" s="246" t="s">
        <v>314</v>
      </c>
      <c r="F82" s="246">
        <f>N$6-LEN(D81)</f>
        <v>1000</v>
      </c>
      <c r="N82" s="247"/>
      <c r="O82" s="248"/>
      <c r="R82" s="246" t="s">
        <v>314</v>
      </c>
      <c r="T82" s="246">
        <f>AB$6-LEN(R81)</f>
        <v>1000</v>
      </c>
      <c r="AB82" s="247"/>
    </row>
    <row r="83" spans="1:28" x14ac:dyDescent="0.25">
      <c r="O83" s="156"/>
      <c r="V83" s="4" t="s">
        <v>241</v>
      </c>
      <c r="W83" s="145">
        <f>Summary!K52</f>
        <v>0</v>
      </c>
      <c r="Y83" s="4" t="s">
        <v>338</v>
      </c>
      <c r="Z83" s="145">
        <f>Summary!AA52</f>
        <v>0</v>
      </c>
    </row>
    <row r="84" spans="1:28" ht="15.75" customHeight="1" x14ac:dyDescent="0.25">
      <c r="A84" s="1"/>
      <c r="C84" s="13" t="s">
        <v>561</v>
      </c>
      <c r="D84" s="1"/>
      <c r="E84" s="1"/>
      <c r="F84" s="1"/>
      <c r="G84" s="1"/>
      <c r="H84" s="1"/>
      <c r="I84" s="1"/>
      <c r="K84" s="1"/>
      <c r="L84" s="1"/>
      <c r="M84" s="1"/>
      <c r="O84" s="154"/>
      <c r="Q84" s="13" t="s">
        <v>561</v>
      </c>
      <c r="R84" s="1"/>
      <c r="S84" s="1"/>
      <c r="T84" s="1"/>
      <c r="U84" s="1"/>
      <c r="V84" s="1"/>
      <c r="W84" s="1"/>
      <c r="Y84" s="1"/>
      <c r="Z84" s="1"/>
      <c r="AA84" s="1"/>
    </row>
    <row r="85" spans="1:28" ht="148.5" customHeight="1" x14ac:dyDescent="0.25">
      <c r="A85" s="1"/>
      <c r="B85" s="1"/>
      <c r="C85" s="1"/>
      <c r="D85" s="548"/>
      <c r="E85" s="549"/>
      <c r="F85" s="549"/>
      <c r="G85" s="549"/>
      <c r="H85" s="549"/>
      <c r="I85" s="549"/>
      <c r="J85" s="549"/>
      <c r="K85" s="549"/>
      <c r="L85" s="549"/>
      <c r="M85" s="550"/>
      <c r="O85" s="154"/>
      <c r="P85" s="1"/>
      <c r="Q85" s="1"/>
      <c r="R85" s="552"/>
      <c r="S85" s="553"/>
      <c r="T85" s="553"/>
      <c r="U85" s="553"/>
      <c r="V85" s="553"/>
      <c r="W85" s="553"/>
      <c r="X85" s="553"/>
      <c r="Y85" s="553"/>
      <c r="Z85" s="553"/>
      <c r="AA85" s="554"/>
    </row>
    <row r="86" spans="1:28" s="246" customFormat="1" ht="15" customHeight="1" x14ac:dyDescent="0.25">
      <c r="D86" s="246" t="s">
        <v>314</v>
      </c>
      <c r="F86" s="246">
        <f>N$6-LEN(D85)</f>
        <v>1000</v>
      </c>
      <c r="N86" s="247"/>
      <c r="O86" s="248"/>
      <c r="R86" s="246" t="s">
        <v>314</v>
      </c>
      <c r="T86" s="246">
        <f>AB$6-LEN(R85)</f>
        <v>1000</v>
      </c>
      <c r="AB86" s="247"/>
    </row>
    <row r="87" spans="1:28" s="11" customFormat="1" ht="15" customHeight="1" x14ac:dyDescent="0.25">
      <c r="N87" s="75"/>
      <c r="O87" s="155"/>
      <c r="V87" s="4" t="s">
        <v>241</v>
      </c>
      <c r="W87" s="145" t="e">
        <f>Summary!#REF!</f>
        <v>#REF!</v>
      </c>
      <c r="X87" s="1"/>
      <c r="Y87" s="4" t="s">
        <v>338</v>
      </c>
      <c r="Z87" s="145" t="e">
        <f>Summary!#REF!</f>
        <v>#REF!</v>
      </c>
      <c r="AB87" s="75"/>
    </row>
    <row r="88" spans="1:28" ht="15.75" customHeight="1" x14ac:dyDescent="0.25">
      <c r="A88" s="1"/>
      <c r="C88" s="13" t="s">
        <v>562</v>
      </c>
      <c r="D88" s="1"/>
      <c r="E88" s="1"/>
      <c r="F88" s="1"/>
      <c r="G88" s="1"/>
      <c r="H88" s="1"/>
      <c r="I88" s="1"/>
      <c r="K88" s="1"/>
      <c r="L88" s="1"/>
      <c r="M88" s="1"/>
      <c r="O88" s="154"/>
      <c r="Q88" s="13" t="s">
        <v>562</v>
      </c>
      <c r="R88" s="1"/>
      <c r="S88" s="1"/>
      <c r="T88" s="1"/>
      <c r="U88" s="1"/>
      <c r="V88" s="1"/>
      <c r="W88" s="1"/>
      <c r="Y88" s="1"/>
      <c r="Z88" s="1"/>
      <c r="AA88" s="1"/>
    </row>
    <row r="89" spans="1:28" ht="148.5" customHeight="1" x14ac:dyDescent="0.25">
      <c r="A89" s="1"/>
      <c r="B89" s="1"/>
      <c r="C89" s="1"/>
      <c r="D89" s="548"/>
      <c r="E89" s="549"/>
      <c r="F89" s="549"/>
      <c r="G89" s="549"/>
      <c r="H89" s="549"/>
      <c r="I89" s="549"/>
      <c r="J89" s="549"/>
      <c r="K89" s="549"/>
      <c r="L89" s="549"/>
      <c r="M89" s="550"/>
      <c r="O89" s="154"/>
      <c r="P89" s="1"/>
      <c r="Q89" s="1"/>
      <c r="R89" s="552"/>
      <c r="S89" s="553"/>
      <c r="T89" s="553"/>
      <c r="U89" s="553"/>
      <c r="V89" s="553"/>
      <c r="W89" s="553"/>
      <c r="X89" s="553"/>
      <c r="Y89" s="553"/>
      <c r="Z89" s="553"/>
      <c r="AA89" s="554"/>
    </row>
    <row r="90" spans="1:28" s="246" customFormat="1" ht="15" customHeight="1" x14ac:dyDescent="0.25">
      <c r="D90" s="246" t="s">
        <v>314</v>
      </c>
      <c r="F90" s="246">
        <f>N$6-LEN(D89)</f>
        <v>1000</v>
      </c>
      <c r="N90" s="247"/>
      <c r="O90" s="248"/>
      <c r="R90" s="246" t="s">
        <v>314</v>
      </c>
      <c r="T90" s="246">
        <f>AB$6-LEN(R89)</f>
        <v>1000</v>
      </c>
      <c r="AB90" s="247"/>
    </row>
    <row r="91" spans="1:28" s="246" customFormat="1" ht="15" customHeight="1" x14ac:dyDescent="0.25">
      <c r="B91" s="11"/>
      <c r="C91" s="11"/>
      <c r="D91" s="11"/>
      <c r="E91" s="11"/>
      <c r="F91" s="11"/>
      <c r="G91" s="11"/>
      <c r="H91" s="11"/>
      <c r="I91" s="11"/>
      <c r="J91" s="11"/>
      <c r="K91" s="11"/>
      <c r="L91" s="11"/>
      <c r="M91" s="11"/>
      <c r="N91" s="75"/>
      <c r="O91" s="155"/>
      <c r="P91" s="11"/>
      <c r="Q91" s="11"/>
      <c r="R91" s="11"/>
      <c r="S91" s="11"/>
      <c r="T91" s="11"/>
      <c r="U91" s="11"/>
      <c r="V91" s="4" t="s">
        <v>241</v>
      </c>
      <c r="W91" s="145">
        <f>Summary!K57</f>
        <v>0</v>
      </c>
      <c r="X91" s="1"/>
      <c r="Y91" s="4" t="s">
        <v>338</v>
      </c>
      <c r="Z91" s="145">
        <f>Summary!AA41</f>
        <v>0</v>
      </c>
      <c r="AA91" s="11"/>
      <c r="AB91" s="247"/>
    </row>
    <row r="92" spans="1:28" s="246" customFormat="1" ht="15" customHeight="1" x14ac:dyDescent="0.25">
      <c r="B92" s="3"/>
      <c r="C92" s="13" t="s">
        <v>563</v>
      </c>
      <c r="D92" s="1"/>
      <c r="E92" s="1"/>
      <c r="F92" s="1"/>
      <c r="G92" s="1"/>
      <c r="H92" s="1"/>
      <c r="I92" s="1"/>
      <c r="J92" s="1"/>
      <c r="K92" s="1"/>
      <c r="L92" s="1"/>
      <c r="M92" s="1"/>
      <c r="N92" s="74"/>
      <c r="O92" s="154"/>
      <c r="P92" s="3"/>
      <c r="Q92" s="13" t="s">
        <v>563</v>
      </c>
      <c r="R92" s="1"/>
      <c r="S92" s="1"/>
      <c r="T92" s="1"/>
      <c r="U92" s="1"/>
      <c r="V92" s="1"/>
      <c r="W92" s="1"/>
      <c r="X92" s="1"/>
      <c r="Y92" s="1"/>
      <c r="Z92" s="1"/>
      <c r="AA92" s="1"/>
      <c r="AB92" s="247"/>
    </row>
    <row r="93" spans="1:28" s="246" customFormat="1" ht="148.5" customHeight="1" x14ac:dyDescent="0.25">
      <c r="B93" s="1"/>
      <c r="C93" s="1"/>
      <c r="D93" s="548"/>
      <c r="E93" s="549"/>
      <c r="F93" s="549"/>
      <c r="G93" s="549"/>
      <c r="H93" s="549"/>
      <c r="I93" s="549"/>
      <c r="J93" s="549"/>
      <c r="K93" s="549"/>
      <c r="L93" s="549"/>
      <c r="M93" s="550"/>
      <c r="N93" s="74"/>
      <c r="O93" s="154"/>
      <c r="P93" s="1"/>
      <c r="Q93" s="1"/>
      <c r="R93" s="552"/>
      <c r="S93" s="553"/>
      <c r="T93" s="553"/>
      <c r="U93" s="553"/>
      <c r="V93" s="553"/>
      <c r="W93" s="553"/>
      <c r="X93" s="553"/>
      <c r="Y93" s="553"/>
      <c r="Z93" s="553"/>
      <c r="AA93" s="554"/>
      <c r="AB93" s="247"/>
    </row>
    <row r="94" spans="1:28" s="246" customFormat="1" ht="15" customHeight="1" x14ac:dyDescent="0.25">
      <c r="D94" s="246" t="s">
        <v>314</v>
      </c>
      <c r="F94" s="246">
        <f>N$6-LEN(D93)</f>
        <v>1000</v>
      </c>
      <c r="N94" s="247"/>
      <c r="O94" s="248"/>
      <c r="R94" s="246" t="s">
        <v>314</v>
      </c>
      <c r="T94" s="246">
        <f>AB$6-LEN(R93)</f>
        <v>1000</v>
      </c>
      <c r="AB94" s="247"/>
    </row>
    <row r="95" spans="1:28" s="246" customFormat="1" ht="15" customHeight="1" x14ac:dyDescent="0.25">
      <c r="B95" s="11"/>
      <c r="C95" s="11"/>
      <c r="D95" s="11"/>
      <c r="E95" s="11"/>
      <c r="F95" s="11"/>
      <c r="G95" s="11"/>
      <c r="H95" s="11"/>
      <c r="I95" s="11"/>
      <c r="J95" s="11"/>
      <c r="K95" s="11"/>
      <c r="L95" s="11"/>
      <c r="M95" s="11"/>
      <c r="N95" s="75"/>
      <c r="O95" s="155"/>
      <c r="P95" s="11"/>
      <c r="Q95" s="11"/>
      <c r="R95" s="11"/>
      <c r="S95" s="11"/>
      <c r="T95" s="11"/>
      <c r="U95" s="11"/>
      <c r="V95" s="4" t="s">
        <v>241</v>
      </c>
      <c r="W95" s="145">
        <f>Summary!K58</f>
        <v>0</v>
      </c>
      <c r="X95" s="1"/>
      <c r="Y95" s="4" t="s">
        <v>338</v>
      </c>
      <c r="Z95" s="145">
        <f>Summary!AA45</f>
        <v>0</v>
      </c>
      <c r="AA95" s="11"/>
      <c r="AB95" s="247"/>
    </row>
    <row r="96" spans="1:28" ht="15.75" customHeight="1" x14ac:dyDescent="0.25">
      <c r="A96" s="1"/>
      <c r="C96" s="13" t="s">
        <v>564</v>
      </c>
      <c r="D96" s="1"/>
      <c r="E96" s="1"/>
      <c r="F96" s="1"/>
      <c r="G96" s="1"/>
      <c r="H96" s="1"/>
      <c r="I96" s="1"/>
      <c r="K96" s="1"/>
      <c r="L96" s="1"/>
      <c r="M96" s="1"/>
      <c r="O96" s="154"/>
      <c r="Q96" s="13" t="s">
        <v>564</v>
      </c>
      <c r="R96" s="1"/>
      <c r="S96" s="1"/>
      <c r="T96" s="1"/>
      <c r="U96" s="1"/>
      <c r="V96" s="1"/>
      <c r="W96" s="1"/>
      <c r="Y96" s="1"/>
      <c r="Z96" s="1"/>
      <c r="AA96" s="1"/>
    </row>
    <row r="97" spans="1:28" ht="148.5" customHeight="1" x14ac:dyDescent="0.25">
      <c r="A97" s="1"/>
      <c r="B97" s="1"/>
      <c r="C97" s="1"/>
      <c r="D97" s="548"/>
      <c r="E97" s="549"/>
      <c r="F97" s="549"/>
      <c r="G97" s="549"/>
      <c r="H97" s="549"/>
      <c r="I97" s="549"/>
      <c r="J97" s="549"/>
      <c r="K97" s="549"/>
      <c r="L97" s="549"/>
      <c r="M97" s="550"/>
      <c r="O97" s="154"/>
      <c r="P97" s="1"/>
      <c r="Q97" s="1"/>
      <c r="R97" s="552"/>
      <c r="S97" s="553"/>
      <c r="T97" s="553"/>
      <c r="U97" s="553"/>
      <c r="V97" s="553"/>
      <c r="W97" s="553"/>
      <c r="X97" s="553"/>
      <c r="Y97" s="553"/>
      <c r="Z97" s="553"/>
      <c r="AA97" s="554"/>
    </row>
    <row r="98" spans="1:28" s="246" customFormat="1" ht="15" customHeight="1" x14ac:dyDescent="0.25">
      <c r="D98" s="246" t="s">
        <v>314</v>
      </c>
      <c r="F98" s="246">
        <f>N$6-LEN(D97)</f>
        <v>1000</v>
      </c>
      <c r="N98" s="247"/>
      <c r="O98" s="248"/>
      <c r="R98" s="246" t="s">
        <v>314</v>
      </c>
      <c r="T98" s="246">
        <f>AB$6-LEN(R97)</f>
        <v>1000</v>
      </c>
      <c r="AB98" s="247"/>
    </row>
    <row r="99" spans="1:28" s="246" customFormat="1" ht="15" customHeight="1" x14ac:dyDescent="0.25">
      <c r="B99" s="11"/>
      <c r="C99" s="11"/>
      <c r="D99" s="11"/>
      <c r="E99" s="11"/>
      <c r="F99" s="11"/>
      <c r="G99" s="11"/>
      <c r="H99" s="11"/>
      <c r="I99" s="11"/>
      <c r="J99" s="11"/>
      <c r="K99" s="11"/>
      <c r="L99" s="11"/>
      <c r="M99" s="11"/>
      <c r="N99" s="75"/>
      <c r="O99" s="155"/>
      <c r="P99" s="11"/>
      <c r="Q99" s="11"/>
      <c r="R99" s="11"/>
      <c r="S99" s="11"/>
      <c r="T99" s="11"/>
      <c r="U99" s="11"/>
      <c r="V99" s="4" t="s">
        <v>241</v>
      </c>
      <c r="W99" s="145">
        <f>Summary!K59</f>
        <v>0</v>
      </c>
      <c r="X99" s="1"/>
      <c r="Y99" s="4" t="s">
        <v>338</v>
      </c>
      <c r="Z99" s="145">
        <f>Summary!AA49</f>
        <v>0</v>
      </c>
      <c r="AA99" s="11"/>
      <c r="AB99" s="247"/>
    </row>
    <row r="100" spans="1:28" ht="15.75" customHeight="1" x14ac:dyDescent="0.25">
      <c r="A100" s="1"/>
      <c r="C100" s="13" t="s">
        <v>565</v>
      </c>
      <c r="D100" s="1"/>
      <c r="E100" s="1"/>
      <c r="F100" s="1"/>
      <c r="G100" s="1"/>
      <c r="H100" s="1"/>
      <c r="I100" s="1"/>
      <c r="K100" s="1"/>
      <c r="L100" s="1"/>
      <c r="M100" s="1"/>
      <c r="O100" s="154"/>
      <c r="Q100" s="13" t="s">
        <v>565</v>
      </c>
      <c r="R100" s="1"/>
      <c r="S100" s="1"/>
      <c r="T100" s="1"/>
      <c r="U100" s="1"/>
      <c r="V100" s="1"/>
      <c r="W100" s="1"/>
      <c r="Y100" s="1"/>
      <c r="Z100" s="1"/>
      <c r="AA100" s="1"/>
    </row>
    <row r="101" spans="1:28" ht="148.5" customHeight="1" x14ac:dyDescent="0.25">
      <c r="A101" s="1"/>
      <c r="B101" s="1"/>
      <c r="C101" s="1"/>
      <c r="D101" s="548"/>
      <c r="E101" s="549"/>
      <c r="F101" s="549"/>
      <c r="G101" s="549"/>
      <c r="H101" s="549"/>
      <c r="I101" s="549"/>
      <c r="J101" s="549"/>
      <c r="K101" s="549"/>
      <c r="L101" s="549"/>
      <c r="M101" s="550"/>
      <c r="O101" s="154"/>
      <c r="P101" s="1"/>
      <c r="Q101" s="1"/>
      <c r="R101" s="552"/>
      <c r="S101" s="553"/>
      <c r="T101" s="553"/>
      <c r="U101" s="553"/>
      <c r="V101" s="553"/>
      <c r="W101" s="553"/>
      <c r="X101" s="553"/>
      <c r="Y101" s="553"/>
      <c r="Z101" s="553"/>
      <c r="AA101" s="554"/>
    </row>
    <row r="102" spans="1:28" s="246" customFormat="1" ht="15" customHeight="1" x14ac:dyDescent="0.25">
      <c r="D102" s="246" t="s">
        <v>314</v>
      </c>
      <c r="F102" s="246">
        <f>N$6-LEN(D101)</f>
        <v>1000</v>
      </c>
      <c r="N102" s="247"/>
      <c r="O102" s="248"/>
      <c r="R102" s="246" t="s">
        <v>314</v>
      </c>
      <c r="T102" s="246">
        <f>AB$6-LEN(R101)</f>
        <v>1000</v>
      </c>
      <c r="AB102" s="247"/>
    </row>
  </sheetData>
  <sheetProtection algorithmName="SHA-512" hashValue="bZghDA+/M6912hEq/T3ETLqdEeakAxpcfAWehzgfyVEMeLyOGFIcRzYMNCmSucFDSHN/VDI7WI09OJzt0PgA9g==" saltValue="A39ws8moZVecKzFOa4M9BQ==" spinCount="100000" sheet="1" objects="1" scenarios="1" selectLockedCells="1"/>
  <mergeCells count="54">
    <mergeCell ref="D101:M101"/>
    <mergeCell ref="R101:AA101"/>
    <mergeCell ref="D93:M93"/>
    <mergeCell ref="R93:AA93"/>
    <mergeCell ref="R85:AA85"/>
    <mergeCell ref="R89:AA89"/>
    <mergeCell ref="R97:AA97"/>
    <mergeCell ref="D89:M89"/>
    <mergeCell ref="D97:M97"/>
    <mergeCell ref="R65:AA65"/>
    <mergeCell ref="R69:AA69"/>
    <mergeCell ref="R21:AA21"/>
    <mergeCell ref="R25:AA25"/>
    <mergeCell ref="R29:AA29"/>
    <mergeCell ref="R53:AA53"/>
    <mergeCell ref="R57:AA57"/>
    <mergeCell ref="R49:AA49"/>
    <mergeCell ref="P12:AA12"/>
    <mergeCell ref="R61:AA61"/>
    <mergeCell ref="D41:M41"/>
    <mergeCell ref="D45:M45"/>
    <mergeCell ref="D53:M53"/>
    <mergeCell ref="D57:M57"/>
    <mergeCell ref="D61:M61"/>
    <mergeCell ref="D37:M37"/>
    <mergeCell ref="D49:M49"/>
    <mergeCell ref="D77:M77"/>
    <mergeCell ref="D81:M81"/>
    <mergeCell ref="D85:M85"/>
    <mergeCell ref="P2:AA2"/>
    <mergeCell ref="P3:AA3"/>
    <mergeCell ref="S6:W6"/>
    <mergeCell ref="S8:T8"/>
    <mergeCell ref="R17:AA17"/>
    <mergeCell ref="R73:AA73"/>
    <mergeCell ref="R77:AA77"/>
    <mergeCell ref="R81:AA81"/>
    <mergeCell ref="R33:AA33"/>
    <mergeCell ref="R37:AA37"/>
    <mergeCell ref="R41:AA41"/>
    <mergeCell ref="R45:AA45"/>
    <mergeCell ref="B2:M2"/>
    <mergeCell ref="B3:M3"/>
    <mergeCell ref="E6:I6"/>
    <mergeCell ref="D17:M17"/>
    <mergeCell ref="D73:M73"/>
    <mergeCell ref="D69:M69"/>
    <mergeCell ref="D65:M65"/>
    <mergeCell ref="D21:M21"/>
    <mergeCell ref="D25:M25"/>
    <mergeCell ref="D29:M29"/>
    <mergeCell ref="D33:M33"/>
    <mergeCell ref="E8:F8"/>
    <mergeCell ref="B12:M12"/>
  </mergeCells>
  <dataValidations count="2">
    <dataValidation showInputMessage="1" showErrorMessage="1" sqref="E8:F8 S8:T8"/>
    <dataValidation type="textLength" operator="lessThanOrEqual" allowBlank="1" showInputMessage="1" showErrorMessage="1" sqref="D89:M89 D85:M85 D81:M81 D77:M77 D73:M73 D69:M69 D65:M65 D61:M61 D57:M57 D53:M53 D45:M45 D41:M41 D37:M37 D33:M33 D29:M29 D25:M25 D21:M21 D17:M17 D97:M97 R89:AA89 R85:AA85 R81:AA81 R77:AA77 R73:AA73 R69:AA69 R65:AA65 R61:AA61 R57:AA57 R53:AA53 R45:AA45 R41:AA41 R37:AA37 R33:AA33 R29:AA29 R25:AA25 R21:AA21 R17:AA17 R97:AA97 D93:M93 R93:AA93 D101:M101 R101:AA101 D49:M49 R49:AA49">
      <formula1>N$6</formula1>
    </dataValidation>
  </dataValidations>
  <pageMargins left="0.7" right="0.7" top="0.75" bottom="0.75" header="0.3" footer="0.3"/>
  <pageSetup scale="60" fitToWidth="2" fitToHeight="4" orientation="portrait" r:id="rId1"/>
  <headerFooter>
    <oddFooter>&amp;LVersion: 1/1/2014&amp;CTab: &amp;A&amp;RPrint Date: &amp;D</oddFooter>
  </headerFooter>
  <rowBreaks count="8" manualBreakCount="8">
    <brk id="30" min="1" max="12" man="1"/>
    <brk id="30" min="15" max="26" man="1"/>
    <brk id="54" min="1" max="12" man="1"/>
    <brk id="54" min="15" max="26" man="1"/>
    <brk id="74" min="1" max="12" man="1"/>
    <brk id="74" min="15" max="26" man="1"/>
    <brk id="90" min="1" max="12" man="1"/>
    <brk id="90" min="1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Z128"/>
  <sheetViews>
    <sheetView showGridLines="0" view="pageBreakPreview" zoomScaleNormal="100" zoomScaleSheetLayoutView="100" workbookViewId="0">
      <selection activeCell="E17" sqref="E17"/>
    </sheetView>
  </sheetViews>
  <sheetFormatPr defaultRowHeight="15.75" x14ac:dyDescent="0.25"/>
  <cols>
    <col min="1" max="1" width="3.7109375" style="1" customWidth="1"/>
    <col min="2" max="4" width="4.85546875" style="3" customWidth="1"/>
    <col min="5" max="9" width="12.28515625" style="3" customWidth="1"/>
    <col min="10" max="10" width="20.7109375" style="3" customWidth="1"/>
    <col min="11" max="11" width="3.85546875" style="3" customWidth="1"/>
    <col min="12" max="12" width="12.28515625" style="3" customWidth="1"/>
    <col min="13" max="13" width="2.5703125" style="148" customWidth="1"/>
    <col min="14" max="16" width="4.85546875" style="3" customWidth="1"/>
    <col min="17" max="21" width="12.28515625" style="3" customWidth="1"/>
    <col min="22" max="22" width="20.7109375" style="3" customWidth="1"/>
    <col min="23" max="23" width="3.85546875" style="3" customWidth="1"/>
    <col min="24" max="24" width="12.28515625" style="3" customWidth="1"/>
    <col min="25" max="25" width="11.7109375" style="74" customWidth="1"/>
    <col min="26" max="26" width="12.5703125" style="1" customWidth="1"/>
    <col min="27" max="16384" width="9.140625" style="1"/>
  </cols>
  <sheetData>
    <row r="1" spans="2:24" x14ac:dyDescent="0.25">
      <c r="M1" s="154"/>
    </row>
    <row r="2" spans="2:24" x14ac:dyDescent="0.25">
      <c r="B2" s="517" t="s">
        <v>614</v>
      </c>
      <c r="C2" s="517"/>
      <c r="D2" s="517"/>
      <c r="E2" s="517"/>
      <c r="F2" s="517"/>
      <c r="G2" s="517"/>
      <c r="H2" s="517"/>
      <c r="I2" s="517"/>
      <c r="J2" s="517"/>
      <c r="K2" s="517"/>
      <c r="L2" s="517"/>
      <c r="M2" s="154"/>
      <c r="N2" s="517" t="s">
        <v>614</v>
      </c>
      <c r="O2" s="517"/>
      <c r="P2" s="517"/>
      <c r="Q2" s="517"/>
      <c r="R2" s="517"/>
      <c r="S2" s="517"/>
      <c r="T2" s="517"/>
      <c r="U2" s="517"/>
      <c r="V2" s="517"/>
      <c r="W2" s="517"/>
      <c r="X2" s="517"/>
    </row>
    <row r="3" spans="2:24" ht="16.5" thickBot="1" x14ac:dyDescent="0.3">
      <c r="B3" s="518" t="s">
        <v>249</v>
      </c>
      <c r="C3" s="518"/>
      <c r="D3" s="518"/>
      <c r="E3" s="518"/>
      <c r="F3" s="518"/>
      <c r="G3" s="518"/>
      <c r="H3" s="518"/>
      <c r="I3" s="518"/>
      <c r="J3" s="518"/>
      <c r="K3" s="518"/>
      <c r="L3" s="518"/>
      <c r="M3" s="154"/>
      <c r="N3" s="518" t="s">
        <v>250</v>
      </c>
      <c r="O3" s="518"/>
      <c r="P3" s="518"/>
      <c r="Q3" s="518"/>
      <c r="R3" s="518"/>
      <c r="S3" s="518"/>
      <c r="T3" s="518"/>
      <c r="U3" s="518"/>
      <c r="V3" s="518"/>
      <c r="W3" s="518"/>
      <c r="X3" s="518"/>
    </row>
    <row r="4" spans="2:24" x14ac:dyDescent="0.25">
      <c r="B4" s="2"/>
      <c r="C4" s="2"/>
      <c r="D4" s="2"/>
      <c r="E4" s="2"/>
      <c r="F4" s="2"/>
      <c r="G4" s="2"/>
      <c r="H4" s="2"/>
      <c r="I4" s="2"/>
      <c r="J4" s="2"/>
      <c r="K4" s="2"/>
      <c r="L4" s="2"/>
      <c r="M4" s="154"/>
      <c r="N4" s="2"/>
      <c r="O4" s="2"/>
      <c r="P4" s="2"/>
      <c r="Q4" s="2"/>
      <c r="R4" s="2"/>
      <c r="S4" s="2"/>
      <c r="T4" s="2"/>
      <c r="U4" s="2"/>
      <c r="V4" s="2"/>
      <c r="W4" s="2"/>
      <c r="X4" s="2"/>
    </row>
    <row r="5" spans="2:24" x14ac:dyDescent="0.25">
      <c r="B5" s="2"/>
      <c r="C5" s="2"/>
      <c r="D5" s="2"/>
      <c r="F5" s="4" t="s">
        <v>0</v>
      </c>
      <c r="G5" s="61" t="str">
        <f>IF(Summary!E5="","",Summary!E5)</f>
        <v/>
      </c>
      <c r="H5" s="462"/>
      <c r="I5" s="462"/>
      <c r="J5" s="462"/>
      <c r="K5" s="462"/>
      <c r="L5" s="2"/>
      <c r="M5" s="154"/>
      <c r="N5" s="2"/>
      <c r="O5" s="2"/>
      <c r="P5" s="2"/>
      <c r="R5" s="4" t="s">
        <v>0</v>
      </c>
      <c r="S5" s="61" t="str">
        <f>IF(Summary!$S5="","",Summary!$S5)</f>
        <v/>
      </c>
      <c r="T5" s="462"/>
      <c r="U5" s="462"/>
      <c r="V5" s="462"/>
      <c r="W5" s="462"/>
      <c r="X5" s="2"/>
    </row>
    <row r="6" spans="2:24" x14ac:dyDescent="0.25">
      <c r="F6" s="4" t="s">
        <v>1</v>
      </c>
      <c r="G6" s="561" t="str">
        <f>IF(Summary!E6="","",Summary!E6)</f>
        <v/>
      </c>
      <c r="H6" s="562"/>
      <c r="I6" s="562"/>
      <c r="J6" s="562"/>
      <c r="K6" s="563"/>
      <c r="M6" s="154"/>
      <c r="R6" s="4" t="s">
        <v>1</v>
      </c>
      <c r="S6" s="561" t="str">
        <f>IF(Summary!$S6="","",Summary!$S6)</f>
        <v/>
      </c>
      <c r="T6" s="562"/>
      <c r="U6" s="562"/>
      <c r="V6" s="562"/>
      <c r="W6" s="563"/>
    </row>
    <row r="7" spans="2:24" x14ac:dyDescent="0.25">
      <c r="F7" s="4"/>
      <c r="G7" s="460"/>
      <c r="H7" s="460"/>
      <c r="I7" s="462"/>
      <c r="J7" s="462"/>
      <c r="K7" s="462"/>
      <c r="M7" s="154"/>
      <c r="R7" s="4"/>
      <c r="S7" s="460"/>
      <c r="T7" s="460"/>
      <c r="U7" s="462"/>
      <c r="V7" s="462"/>
      <c r="W7" s="462"/>
    </row>
    <row r="8" spans="2:24" x14ac:dyDescent="0.25">
      <c r="F8" s="4" t="s">
        <v>243</v>
      </c>
      <c r="G8" s="564" t="str">
        <f>IF(Summary!E8="","",Summary!E8)</f>
        <v/>
      </c>
      <c r="H8" s="564"/>
      <c r="I8" s="462"/>
      <c r="J8" s="462"/>
      <c r="K8" s="462"/>
      <c r="M8" s="154"/>
      <c r="R8" s="4" t="s">
        <v>244</v>
      </c>
      <c r="S8" s="569" t="str">
        <f>IF(Summary!$S8="","",Summary!$S8)</f>
        <v/>
      </c>
      <c r="T8" s="570"/>
      <c r="U8" s="462"/>
      <c r="V8" s="462"/>
      <c r="W8" s="462"/>
    </row>
    <row r="9" spans="2:24" x14ac:dyDescent="0.25">
      <c r="F9" s="4"/>
      <c r="G9" s="309"/>
      <c r="H9" s="309"/>
      <c r="I9" s="462"/>
      <c r="J9" s="462"/>
      <c r="K9" s="462"/>
      <c r="M9" s="154"/>
      <c r="R9" s="4"/>
      <c r="S9" s="64"/>
      <c r="T9" s="65"/>
      <c r="U9" s="462"/>
      <c r="V9" s="462"/>
      <c r="W9" s="462"/>
    </row>
    <row r="10" spans="2:24" x14ac:dyDescent="0.25">
      <c r="F10" s="4" t="s">
        <v>245</v>
      </c>
      <c r="G10" s="63">
        <f>IF(E17&lt;=7,E17,0)</f>
        <v>0</v>
      </c>
      <c r="H10" s="309"/>
      <c r="I10" s="462"/>
      <c r="J10" s="462"/>
      <c r="K10" s="462"/>
      <c r="M10" s="154"/>
      <c r="R10" s="4" t="s">
        <v>242</v>
      </c>
      <c r="S10" s="63">
        <f>Q17</f>
        <v>0</v>
      </c>
      <c r="T10" s="309"/>
      <c r="U10" s="462"/>
      <c r="V10" s="462"/>
      <c r="W10" s="462"/>
    </row>
    <row r="11" spans="2:24" ht="16.5" thickBot="1" x14ac:dyDescent="0.3">
      <c r="B11" s="5"/>
      <c r="C11" s="5"/>
      <c r="D11" s="5"/>
      <c r="E11" s="5"/>
      <c r="F11" s="5"/>
      <c r="G11" s="5"/>
      <c r="H11" s="5"/>
      <c r="I11" s="5"/>
      <c r="J11" s="5"/>
      <c r="K11" s="5"/>
      <c r="L11" s="5"/>
      <c r="M11" s="154"/>
      <c r="N11" s="5"/>
      <c r="O11" s="5"/>
      <c r="P11" s="5"/>
      <c r="Q11" s="5"/>
      <c r="R11" s="5"/>
      <c r="S11" s="5"/>
      <c r="T11" s="5"/>
      <c r="U11" s="5"/>
      <c r="V11" s="5"/>
      <c r="W11" s="5"/>
      <c r="X11" s="5"/>
    </row>
    <row r="12" spans="2:24" ht="30.75" customHeight="1" thickBot="1" x14ac:dyDescent="0.3">
      <c r="B12" s="514" t="s">
        <v>613</v>
      </c>
      <c r="C12" s="514"/>
      <c r="D12" s="514"/>
      <c r="E12" s="514"/>
      <c r="F12" s="514"/>
      <c r="G12" s="514"/>
      <c r="H12" s="514"/>
      <c r="I12" s="514"/>
      <c r="J12" s="514"/>
      <c r="K12" s="514"/>
      <c r="L12" s="514"/>
      <c r="M12" s="154"/>
      <c r="N12" s="514" t="s">
        <v>613</v>
      </c>
      <c r="O12" s="514"/>
      <c r="P12" s="514"/>
      <c r="Q12" s="514"/>
      <c r="R12" s="514"/>
      <c r="S12" s="514"/>
      <c r="T12" s="514"/>
      <c r="U12" s="514"/>
      <c r="V12" s="514"/>
      <c r="W12" s="514"/>
      <c r="X12" s="514"/>
    </row>
    <row r="13" spans="2:24" ht="48.75" customHeight="1" x14ac:dyDescent="0.25">
      <c r="B13" s="556" t="s">
        <v>615</v>
      </c>
      <c r="C13" s="557"/>
      <c r="D13" s="557"/>
      <c r="E13" s="557"/>
      <c r="F13" s="557"/>
      <c r="G13" s="557"/>
      <c r="H13" s="557"/>
      <c r="I13" s="557"/>
      <c r="J13" s="557"/>
      <c r="K13" s="557"/>
      <c r="L13" s="557"/>
      <c r="M13" s="154"/>
      <c r="N13" s="556" t="s">
        <v>428</v>
      </c>
      <c r="O13" s="557"/>
      <c r="P13" s="557"/>
      <c r="Q13" s="557"/>
      <c r="R13" s="557"/>
      <c r="S13" s="557"/>
      <c r="T13" s="557"/>
      <c r="U13" s="557"/>
      <c r="V13" s="557"/>
      <c r="W13" s="557"/>
      <c r="X13" s="557"/>
    </row>
    <row r="14" spans="2:24" ht="20.100000000000001" customHeight="1" x14ac:dyDescent="0.25">
      <c r="B14" s="469"/>
      <c r="C14" s="470"/>
      <c r="D14" s="470"/>
      <c r="E14" s="470"/>
      <c r="F14" s="470"/>
      <c r="G14" s="470"/>
      <c r="H14" s="470"/>
      <c r="I14" s="470"/>
      <c r="J14" s="470"/>
      <c r="K14" s="470"/>
      <c r="L14" s="470"/>
      <c r="M14" s="154"/>
      <c r="N14" s="469"/>
      <c r="O14" s="470"/>
      <c r="P14" s="470"/>
      <c r="Q14" s="470"/>
      <c r="R14" s="470"/>
      <c r="S14" s="470"/>
      <c r="T14" s="470"/>
      <c r="U14" s="470"/>
      <c r="V14" s="470"/>
      <c r="W14" s="470"/>
      <c r="X14" s="470"/>
    </row>
    <row r="15" spans="2:24" ht="14.25" customHeight="1" x14ac:dyDescent="0.25">
      <c r="B15" s="469"/>
      <c r="C15" s="469"/>
      <c r="D15" s="469"/>
      <c r="E15" s="469"/>
      <c r="F15" s="469"/>
      <c r="I15" s="469"/>
      <c r="J15" s="469"/>
      <c r="K15" s="469"/>
      <c r="L15" s="469"/>
      <c r="M15" s="154"/>
      <c r="N15" s="469"/>
      <c r="O15" s="469"/>
      <c r="P15" s="469"/>
      <c r="Q15" s="469"/>
      <c r="R15" s="469"/>
      <c r="U15" s="469"/>
      <c r="V15" s="469"/>
      <c r="W15" s="469"/>
      <c r="X15" s="469"/>
    </row>
    <row r="16" spans="2:24" ht="20.100000000000001" customHeight="1" x14ac:dyDescent="0.25">
      <c r="B16" s="469"/>
      <c r="C16" s="469"/>
      <c r="D16" s="469"/>
      <c r="E16" s="469"/>
      <c r="F16" s="469"/>
      <c r="G16" s="469"/>
      <c r="H16" s="469"/>
      <c r="I16" s="469"/>
      <c r="J16" s="469"/>
      <c r="K16" s="469"/>
      <c r="L16" s="469"/>
      <c r="M16" s="154"/>
      <c r="N16" s="469"/>
      <c r="O16" s="469"/>
      <c r="P16" s="469"/>
      <c r="Q16" s="469"/>
      <c r="R16" s="469"/>
      <c r="S16" s="469"/>
      <c r="T16" s="469"/>
      <c r="U16" s="469"/>
      <c r="V16" s="469"/>
      <c r="W16" s="469"/>
      <c r="X16" s="469"/>
    </row>
    <row r="17" spans="2:26" ht="20.100000000000001" customHeight="1" x14ac:dyDescent="0.25">
      <c r="B17" s="469"/>
      <c r="C17" s="469"/>
      <c r="D17" s="11"/>
      <c r="E17" s="451"/>
      <c r="F17" s="314" t="s">
        <v>616</v>
      </c>
      <c r="G17" s="11"/>
      <c r="H17" s="11"/>
      <c r="I17" s="11"/>
      <c r="J17" s="11"/>
      <c r="K17" s="1"/>
      <c r="M17" s="154"/>
      <c r="N17" s="469"/>
      <c r="O17" s="469"/>
      <c r="P17" s="11"/>
      <c r="Q17" s="452"/>
      <c r="R17" s="314" t="s">
        <v>616</v>
      </c>
      <c r="S17" s="11"/>
      <c r="T17" s="11"/>
      <c r="U17" s="11"/>
      <c r="V17" s="11"/>
      <c r="W17" s="1"/>
    </row>
    <row r="18" spans="2:26" ht="20.100000000000001" customHeight="1" x14ac:dyDescent="0.25">
      <c r="B18" s="469"/>
      <c r="E18" s="555"/>
      <c r="F18" s="555"/>
      <c r="G18" s="555"/>
      <c r="H18" s="555"/>
      <c r="I18" s="555"/>
      <c r="J18" s="555"/>
      <c r="K18" s="1"/>
      <c r="M18" s="154"/>
      <c r="N18" s="469"/>
      <c r="Q18" s="555"/>
      <c r="R18" s="555"/>
      <c r="S18" s="555"/>
      <c r="T18" s="555"/>
      <c r="U18" s="555"/>
      <c r="V18" s="555"/>
      <c r="W18" s="1"/>
    </row>
    <row r="19" spans="2:26" ht="20.100000000000001" customHeight="1" x14ac:dyDescent="0.25">
      <c r="B19" s="469"/>
      <c r="C19" s="469"/>
      <c r="E19" s="11"/>
      <c r="K19" s="1"/>
      <c r="M19" s="154"/>
      <c r="N19" s="469"/>
      <c r="O19" s="469"/>
      <c r="Q19" s="11"/>
      <c r="W19" s="1"/>
      <c r="Y19" s="571"/>
      <c r="Z19" s="571"/>
    </row>
    <row r="20" spans="2:26" ht="20.100000000000001" customHeight="1" x14ac:dyDescent="0.25">
      <c r="B20" s="469"/>
      <c r="C20" s="469"/>
      <c r="D20" s="469"/>
      <c r="E20" s="469"/>
      <c r="F20" s="469"/>
      <c r="G20" s="469"/>
      <c r="H20" s="469"/>
      <c r="I20" s="469"/>
      <c r="J20" s="469"/>
      <c r="K20" s="469"/>
      <c r="L20" s="469"/>
      <c r="M20" s="154"/>
      <c r="N20" s="469"/>
      <c r="O20" s="469"/>
      <c r="P20" s="469"/>
      <c r="Q20" s="469"/>
      <c r="R20" s="469"/>
      <c r="S20" s="469"/>
      <c r="T20" s="469"/>
      <c r="U20" s="469"/>
      <c r="V20" s="469"/>
      <c r="W20" s="469"/>
      <c r="X20" s="469"/>
    </row>
    <row r="21" spans="2:26" s="18" customFormat="1" ht="16.5" hidden="1" customHeight="1" x14ac:dyDescent="0.25">
      <c r="C21" s="558"/>
      <c r="D21" s="558"/>
      <c r="E21" s="558"/>
      <c r="F21" s="558"/>
      <c r="G21" s="558"/>
      <c r="H21" s="558"/>
      <c r="I21" s="558"/>
      <c r="J21" s="558"/>
      <c r="K21" s="558"/>
      <c r="L21" s="558"/>
      <c r="M21" s="156"/>
      <c r="O21" s="558" t="s">
        <v>6</v>
      </c>
      <c r="P21" s="558"/>
      <c r="Q21" s="558"/>
      <c r="R21" s="558"/>
      <c r="S21" s="558"/>
      <c r="T21" s="558"/>
      <c r="U21" s="558"/>
      <c r="V21" s="558"/>
      <c r="W21" s="558"/>
      <c r="X21" s="558"/>
      <c r="Y21" s="73"/>
    </row>
    <row r="22" spans="2:26" s="18" customFormat="1" ht="16.5" hidden="1" customHeight="1" x14ac:dyDescent="0.25">
      <c r="C22" s="302"/>
      <c r="D22" s="19"/>
      <c r="E22" s="559"/>
      <c r="F22" s="559"/>
      <c r="G22" s="559"/>
      <c r="H22" s="559"/>
      <c r="I22" s="559"/>
      <c r="J22" s="559"/>
      <c r="K22" s="559"/>
      <c r="L22" s="559"/>
      <c r="M22" s="156"/>
      <c r="O22" s="302" t="str">
        <f>IF(Y22="X","M",IF(Z22="X","X",""))</f>
        <v>M</v>
      </c>
      <c r="P22" s="19">
        <v>1.1000000000000001</v>
      </c>
      <c r="Q22" s="559" t="s">
        <v>345</v>
      </c>
      <c r="R22" s="559"/>
      <c r="S22" s="559"/>
      <c r="T22" s="559"/>
      <c r="U22" s="559"/>
      <c r="V22" s="559"/>
      <c r="W22" s="559"/>
      <c r="X22" s="559"/>
      <c r="Y22" s="74" t="s">
        <v>4</v>
      </c>
    </row>
    <row r="23" spans="2:26" s="18" customFormat="1" ht="16.5" hidden="1" customHeight="1" x14ac:dyDescent="0.25">
      <c r="C23" s="302"/>
      <c r="D23" s="19"/>
      <c r="E23" s="559"/>
      <c r="F23" s="559"/>
      <c r="G23" s="559"/>
      <c r="H23" s="559"/>
      <c r="I23" s="559"/>
      <c r="J23" s="559"/>
      <c r="K23" s="559"/>
      <c r="L23" s="559"/>
      <c r="M23" s="156"/>
      <c r="O23" s="302" t="str">
        <f t="shared" ref="O23:O26" si="0">IF(Y23="X","M",IF(Z23="X","X",""))</f>
        <v/>
      </c>
      <c r="P23" s="19">
        <v>1.2</v>
      </c>
      <c r="Q23" s="559" t="s">
        <v>7</v>
      </c>
      <c r="R23" s="559"/>
      <c r="S23" s="559"/>
      <c r="T23" s="559"/>
      <c r="U23" s="559"/>
      <c r="V23" s="559"/>
      <c r="W23" s="559"/>
      <c r="X23" s="559"/>
      <c r="Y23" s="74"/>
    </row>
    <row r="24" spans="2:26" s="18" customFormat="1" ht="16.5" hidden="1" customHeight="1" x14ac:dyDescent="0.25">
      <c r="C24" s="302"/>
      <c r="D24" s="19"/>
      <c r="E24" s="559"/>
      <c r="F24" s="559"/>
      <c r="G24" s="559"/>
      <c r="H24" s="559"/>
      <c r="I24" s="559"/>
      <c r="J24" s="559"/>
      <c r="K24" s="559"/>
      <c r="L24" s="559"/>
      <c r="M24" s="156"/>
      <c r="O24" s="302" t="str">
        <f t="shared" si="0"/>
        <v>X</v>
      </c>
      <c r="P24" s="19">
        <v>1.3</v>
      </c>
      <c r="Q24" s="559" t="s">
        <v>8</v>
      </c>
      <c r="R24" s="559"/>
      <c r="S24" s="559"/>
      <c r="T24" s="559"/>
      <c r="U24" s="559"/>
      <c r="V24" s="559"/>
      <c r="W24" s="559"/>
      <c r="X24" s="559"/>
      <c r="Y24" s="74"/>
      <c r="Z24" s="18" t="s">
        <v>4</v>
      </c>
    </row>
    <row r="25" spans="2:26" s="18" customFormat="1" ht="16.5" hidden="1" customHeight="1" x14ac:dyDescent="0.25">
      <c r="C25" s="302"/>
      <c r="D25" s="19"/>
      <c r="E25" s="559"/>
      <c r="F25" s="559"/>
      <c r="G25" s="559"/>
      <c r="H25" s="559"/>
      <c r="I25" s="559"/>
      <c r="J25" s="559"/>
      <c r="K25" s="559"/>
      <c r="L25" s="559"/>
      <c r="M25" s="156"/>
      <c r="O25" s="302" t="str">
        <f t="shared" si="0"/>
        <v/>
      </c>
      <c r="P25" s="19">
        <v>1.4</v>
      </c>
      <c r="Q25" s="559" t="s">
        <v>9</v>
      </c>
      <c r="R25" s="559"/>
      <c r="S25" s="559"/>
      <c r="T25" s="559"/>
      <c r="U25" s="559"/>
      <c r="V25" s="559"/>
      <c r="W25" s="559"/>
      <c r="X25" s="559"/>
      <c r="Y25" s="74"/>
    </row>
    <row r="26" spans="2:26" s="18" customFormat="1" ht="16.5" hidden="1" customHeight="1" x14ac:dyDescent="0.25">
      <c r="C26" s="302"/>
      <c r="D26" s="19"/>
      <c r="E26" s="559"/>
      <c r="F26" s="559"/>
      <c r="G26" s="559"/>
      <c r="H26" s="559"/>
      <c r="I26" s="559"/>
      <c r="J26" s="559"/>
      <c r="K26" s="559"/>
      <c r="L26" s="559"/>
      <c r="M26" s="156"/>
      <c r="O26" s="302" t="str">
        <f t="shared" si="0"/>
        <v/>
      </c>
      <c r="P26" s="19">
        <v>1.5</v>
      </c>
      <c r="Q26" s="559" t="s">
        <v>10</v>
      </c>
      <c r="R26" s="559"/>
      <c r="S26" s="559"/>
      <c r="T26" s="559"/>
      <c r="U26" s="559"/>
      <c r="V26" s="559"/>
      <c r="W26" s="559"/>
      <c r="X26" s="559"/>
      <c r="Y26" s="74"/>
    </row>
    <row r="27" spans="2:26" s="18" customFormat="1" ht="16.5" hidden="1" customHeight="1" x14ac:dyDescent="0.25">
      <c r="C27" s="560"/>
      <c r="D27" s="560"/>
      <c r="E27" s="560"/>
      <c r="F27" s="560"/>
      <c r="G27" s="560"/>
      <c r="H27" s="560"/>
      <c r="I27" s="560"/>
      <c r="J27" s="560"/>
      <c r="K27" s="560"/>
      <c r="L27" s="560"/>
      <c r="M27" s="156"/>
      <c r="O27" s="560" t="s">
        <v>11</v>
      </c>
      <c r="P27" s="560"/>
      <c r="Q27" s="560"/>
      <c r="R27" s="560"/>
      <c r="S27" s="560"/>
      <c r="T27" s="560"/>
      <c r="U27" s="560"/>
      <c r="V27" s="560"/>
      <c r="W27" s="560"/>
      <c r="X27" s="560"/>
      <c r="Y27" s="73"/>
    </row>
    <row r="28" spans="2:26" s="18" customFormat="1" ht="16.5" hidden="1" customHeight="1" x14ac:dyDescent="0.25">
      <c r="C28" s="302"/>
      <c r="D28" s="19"/>
      <c r="E28" s="559"/>
      <c r="F28" s="559"/>
      <c r="G28" s="559"/>
      <c r="H28" s="559"/>
      <c r="I28" s="559"/>
      <c r="J28" s="559"/>
      <c r="K28" s="559"/>
      <c r="L28" s="559"/>
      <c r="M28" s="156"/>
      <c r="O28" s="302" t="str">
        <f t="shared" ref="O28:O34" si="1">IF(Y28="X","M",IF(Z28="X","X",""))</f>
        <v>X</v>
      </c>
      <c r="P28" s="19">
        <v>2.1</v>
      </c>
      <c r="Q28" s="559" t="s">
        <v>12</v>
      </c>
      <c r="R28" s="559"/>
      <c r="S28" s="559"/>
      <c r="T28" s="559"/>
      <c r="U28" s="559"/>
      <c r="V28" s="559"/>
      <c r="W28" s="559"/>
      <c r="X28" s="559"/>
      <c r="Y28" s="74"/>
      <c r="Z28" s="18" t="s">
        <v>4</v>
      </c>
    </row>
    <row r="29" spans="2:26" s="18" customFormat="1" ht="16.5" hidden="1" customHeight="1" x14ac:dyDescent="0.25">
      <c r="C29" s="302"/>
      <c r="D29" s="19"/>
      <c r="E29" s="559"/>
      <c r="F29" s="559"/>
      <c r="G29" s="559"/>
      <c r="H29" s="559"/>
      <c r="I29" s="559"/>
      <c r="J29" s="559"/>
      <c r="K29" s="559"/>
      <c r="L29" s="559"/>
      <c r="M29" s="156"/>
      <c r="O29" s="302" t="str">
        <f t="shared" si="1"/>
        <v/>
      </c>
      <c r="P29" s="19">
        <v>2.2000000000000002</v>
      </c>
      <c r="Q29" s="559" t="s">
        <v>13</v>
      </c>
      <c r="R29" s="559"/>
      <c r="S29" s="559"/>
      <c r="T29" s="559"/>
      <c r="U29" s="559"/>
      <c r="V29" s="559"/>
      <c r="W29" s="559"/>
      <c r="X29" s="559"/>
      <c r="Y29" s="74"/>
    </row>
    <row r="30" spans="2:26" s="18" customFormat="1" ht="16.5" hidden="1" customHeight="1" x14ac:dyDescent="0.25">
      <c r="C30" s="302"/>
      <c r="D30" s="19"/>
      <c r="E30" s="559"/>
      <c r="F30" s="559"/>
      <c r="G30" s="559"/>
      <c r="H30" s="559"/>
      <c r="I30" s="559"/>
      <c r="J30" s="559"/>
      <c r="K30" s="559"/>
      <c r="L30" s="559"/>
      <c r="M30" s="156"/>
      <c r="O30" s="302" t="str">
        <f t="shared" si="1"/>
        <v/>
      </c>
      <c r="P30" s="19">
        <v>2.2999999999999998</v>
      </c>
      <c r="Q30" s="559" t="s">
        <v>14</v>
      </c>
      <c r="R30" s="559"/>
      <c r="S30" s="559"/>
      <c r="T30" s="559"/>
      <c r="U30" s="559"/>
      <c r="V30" s="559"/>
      <c r="W30" s="559"/>
      <c r="X30" s="559"/>
      <c r="Y30" s="74"/>
    </row>
    <row r="31" spans="2:26" s="18" customFormat="1" ht="16.5" hidden="1" customHeight="1" x14ac:dyDescent="0.25">
      <c r="C31" s="302"/>
      <c r="D31" s="19"/>
      <c r="E31" s="559"/>
      <c r="F31" s="559"/>
      <c r="G31" s="559"/>
      <c r="H31" s="559"/>
      <c r="I31" s="559"/>
      <c r="J31" s="559"/>
      <c r="K31" s="559"/>
      <c r="L31" s="559"/>
      <c r="M31" s="156"/>
      <c r="O31" s="302" t="str">
        <f t="shared" si="1"/>
        <v>X</v>
      </c>
      <c r="P31" s="19">
        <v>2.4</v>
      </c>
      <c r="Q31" s="559" t="s">
        <v>15</v>
      </c>
      <c r="R31" s="559"/>
      <c r="S31" s="559"/>
      <c r="T31" s="559"/>
      <c r="U31" s="559"/>
      <c r="V31" s="559"/>
      <c r="W31" s="559"/>
      <c r="X31" s="559"/>
      <c r="Y31" s="74"/>
      <c r="Z31" s="18" t="s">
        <v>4</v>
      </c>
    </row>
    <row r="32" spans="2:26" s="18" customFormat="1" ht="16.5" hidden="1" customHeight="1" x14ac:dyDescent="0.25">
      <c r="C32" s="302"/>
      <c r="D32" s="19"/>
      <c r="E32" s="559"/>
      <c r="F32" s="559"/>
      <c r="G32" s="559"/>
      <c r="H32" s="559"/>
      <c r="I32" s="559"/>
      <c r="J32" s="559"/>
      <c r="K32" s="559"/>
      <c r="L32" s="559"/>
      <c r="M32" s="156"/>
      <c r="O32" s="302" t="str">
        <f t="shared" si="1"/>
        <v/>
      </c>
      <c r="P32" s="19">
        <v>2.5</v>
      </c>
      <c r="Q32" s="559" t="s">
        <v>16</v>
      </c>
      <c r="R32" s="559"/>
      <c r="S32" s="559"/>
      <c r="T32" s="559"/>
      <c r="U32" s="559"/>
      <c r="V32" s="559"/>
      <c r="W32" s="559"/>
      <c r="X32" s="559"/>
      <c r="Y32" s="74"/>
    </row>
    <row r="33" spans="3:25" s="18" customFormat="1" ht="16.5" hidden="1" customHeight="1" x14ac:dyDescent="0.25">
      <c r="C33" s="302"/>
      <c r="D33" s="19"/>
      <c r="E33" s="559"/>
      <c r="F33" s="559"/>
      <c r="G33" s="559"/>
      <c r="H33" s="559"/>
      <c r="I33" s="559"/>
      <c r="J33" s="559"/>
      <c r="K33" s="559"/>
      <c r="L33" s="559"/>
      <c r="M33" s="156"/>
      <c r="O33" s="302" t="str">
        <f t="shared" si="1"/>
        <v/>
      </c>
      <c r="P33" s="19">
        <v>2.6</v>
      </c>
      <c r="Q33" s="559" t="s">
        <v>17</v>
      </c>
      <c r="R33" s="559"/>
      <c r="S33" s="559"/>
      <c r="T33" s="559"/>
      <c r="U33" s="559"/>
      <c r="V33" s="559"/>
      <c r="W33" s="559"/>
      <c r="X33" s="559"/>
      <c r="Y33" s="74"/>
    </row>
    <row r="34" spans="3:25" s="18" customFormat="1" ht="16.5" hidden="1" customHeight="1" x14ac:dyDescent="0.25">
      <c r="C34" s="302"/>
      <c r="D34" s="19"/>
      <c r="E34" s="559"/>
      <c r="F34" s="559"/>
      <c r="G34" s="559"/>
      <c r="H34" s="559"/>
      <c r="I34" s="559"/>
      <c r="J34" s="559"/>
      <c r="K34" s="559"/>
      <c r="L34" s="559"/>
      <c r="M34" s="156"/>
      <c r="O34" s="302" t="str">
        <f t="shared" si="1"/>
        <v/>
      </c>
      <c r="P34" s="19">
        <v>2.7</v>
      </c>
      <c r="Q34" s="559" t="s">
        <v>18</v>
      </c>
      <c r="R34" s="559"/>
      <c r="S34" s="559"/>
      <c r="T34" s="559"/>
      <c r="U34" s="559"/>
      <c r="V34" s="559"/>
      <c r="W34" s="559"/>
      <c r="X34" s="559"/>
      <c r="Y34" s="74"/>
    </row>
    <row r="35" spans="3:25" s="18" customFormat="1" ht="16.5" hidden="1" customHeight="1" x14ac:dyDescent="0.25">
      <c r="C35" s="560"/>
      <c r="D35" s="560"/>
      <c r="E35" s="560"/>
      <c r="F35" s="560"/>
      <c r="G35" s="560"/>
      <c r="H35" s="560"/>
      <c r="I35" s="560"/>
      <c r="J35" s="560"/>
      <c r="K35" s="560"/>
      <c r="L35" s="560"/>
      <c r="M35" s="156"/>
      <c r="O35" s="560" t="s">
        <v>19</v>
      </c>
      <c r="P35" s="560"/>
      <c r="Q35" s="560"/>
      <c r="R35" s="560"/>
      <c r="S35" s="560"/>
      <c r="T35" s="560"/>
      <c r="U35" s="560"/>
      <c r="V35" s="560"/>
      <c r="W35" s="560"/>
      <c r="X35" s="560"/>
      <c r="Y35" s="73"/>
    </row>
    <row r="36" spans="3:25" s="18" customFormat="1" ht="16.5" hidden="1" customHeight="1" x14ac:dyDescent="0.25">
      <c r="C36" s="302"/>
      <c r="D36" s="19"/>
      <c r="E36" s="559"/>
      <c r="F36" s="559"/>
      <c r="G36" s="559"/>
      <c r="H36" s="559"/>
      <c r="I36" s="559"/>
      <c r="J36" s="559"/>
      <c r="K36" s="559"/>
      <c r="L36" s="559"/>
      <c r="M36" s="156"/>
      <c r="O36" s="302" t="str">
        <f t="shared" ref="O36:O47" si="2">IF(Y36="X","M",IF(Z36="X","X",""))</f>
        <v/>
      </c>
      <c r="P36" s="19">
        <v>3.1</v>
      </c>
      <c r="Q36" s="559" t="s">
        <v>20</v>
      </c>
      <c r="R36" s="559"/>
      <c r="S36" s="559"/>
      <c r="T36" s="559"/>
      <c r="U36" s="559"/>
      <c r="V36" s="559"/>
      <c r="W36" s="559"/>
      <c r="X36" s="559"/>
      <c r="Y36" s="74"/>
    </row>
    <row r="37" spans="3:25" s="18" customFormat="1" ht="16.5" hidden="1" customHeight="1" x14ac:dyDescent="0.25">
      <c r="C37" s="302"/>
      <c r="D37" s="19"/>
      <c r="E37" s="559"/>
      <c r="F37" s="559"/>
      <c r="G37" s="559"/>
      <c r="H37" s="559"/>
      <c r="I37" s="559"/>
      <c r="J37" s="559"/>
      <c r="K37" s="559"/>
      <c r="L37" s="559"/>
      <c r="M37" s="156"/>
      <c r="O37" s="302" t="str">
        <f t="shared" si="2"/>
        <v/>
      </c>
      <c r="P37" s="19">
        <v>3.2</v>
      </c>
      <c r="Q37" s="559" t="s">
        <v>21</v>
      </c>
      <c r="R37" s="559"/>
      <c r="S37" s="559"/>
      <c r="T37" s="559"/>
      <c r="U37" s="559"/>
      <c r="V37" s="559"/>
      <c r="W37" s="559"/>
      <c r="X37" s="559"/>
      <c r="Y37" s="74"/>
    </row>
    <row r="38" spans="3:25" s="18" customFormat="1" ht="16.5" hidden="1" customHeight="1" x14ac:dyDescent="0.25">
      <c r="C38" s="302"/>
      <c r="D38" s="19"/>
      <c r="E38" s="559"/>
      <c r="F38" s="559"/>
      <c r="G38" s="559"/>
      <c r="H38" s="559"/>
      <c r="I38" s="559"/>
      <c r="J38" s="559"/>
      <c r="K38" s="559"/>
      <c r="L38" s="559"/>
      <c r="M38" s="156"/>
      <c r="O38" s="302" t="str">
        <f t="shared" si="2"/>
        <v/>
      </c>
      <c r="P38" s="19">
        <v>3.3</v>
      </c>
      <c r="Q38" s="559" t="s">
        <v>22</v>
      </c>
      <c r="R38" s="559"/>
      <c r="S38" s="559"/>
      <c r="T38" s="559"/>
      <c r="U38" s="559"/>
      <c r="V38" s="559"/>
      <c r="W38" s="559"/>
      <c r="X38" s="559"/>
      <c r="Y38" s="74"/>
    </row>
    <row r="39" spans="3:25" s="18" customFormat="1" ht="16.5" hidden="1" customHeight="1" x14ac:dyDescent="0.25">
      <c r="C39" s="302"/>
      <c r="D39" s="19"/>
      <c r="E39" s="559"/>
      <c r="F39" s="559"/>
      <c r="G39" s="559"/>
      <c r="H39" s="559"/>
      <c r="I39" s="559"/>
      <c r="J39" s="559"/>
      <c r="K39" s="559"/>
      <c r="L39" s="559"/>
      <c r="M39" s="156"/>
      <c r="O39" s="302" t="str">
        <f t="shared" si="2"/>
        <v/>
      </c>
      <c r="P39" s="19">
        <v>3.4</v>
      </c>
      <c r="Q39" s="559" t="s">
        <v>23</v>
      </c>
      <c r="R39" s="559"/>
      <c r="S39" s="559"/>
      <c r="T39" s="559"/>
      <c r="U39" s="559"/>
      <c r="V39" s="559"/>
      <c r="W39" s="559"/>
      <c r="X39" s="559"/>
      <c r="Y39" s="74"/>
    </row>
    <row r="40" spans="3:25" s="18" customFormat="1" ht="16.5" hidden="1" customHeight="1" x14ac:dyDescent="0.25">
      <c r="C40" s="302"/>
      <c r="D40" s="19"/>
      <c r="E40" s="559"/>
      <c r="F40" s="559"/>
      <c r="G40" s="559"/>
      <c r="H40" s="559"/>
      <c r="I40" s="559"/>
      <c r="J40" s="559"/>
      <c r="K40" s="559"/>
      <c r="L40" s="559"/>
      <c r="M40" s="156"/>
      <c r="O40" s="302" t="str">
        <f t="shared" si="2"/>
        <v/>
      </c>
      <c r="P40" s="19">
        <v>3.5</v>
      </c>
      <c r="Q40" s="559" t="s">
        <v>24</v>
      </c>
      <c r="R40" s="559"/>
      <c r="S40" s="559"/>
      <c r="T40" s="559"/>
      <c r="U40" s="559"/>
      <c r="V40" s="559"/>
      <c r="W40" s="559"/>
      <c r="X40" s="559"/>
      <c r="Y40" s="74"/>
    </row>
    <row r="41" spans="3:25" s="18" customFormat="1" ht="16.5" hidden="1" customHeight="1" x14ac:dyDescent="0.25">
      <c r="C41" s="302"/>
      <c r="D41" s="19"/>
      <c r="E41" s="559"/>
      <c r="F41" s="559"/>
      <c r="G41" s="559"/>
      <c r="H41" s="559"/>
      <c r="I41" s="559"/>
      <c r="J41" s="559"/>
      <c r="K41" s="559"/>
      <c r="L41" s="559"/>
      <c r="M41" s="156"/>
      <c r="O41" s="302" t="str">
        <f t="shared" si="2"/>
        <v/>
      </c>
      <c r="P41" s="19">
        <v>3.6</v>
      </c>
      <c r="Q41" s="559" t="s">
        <v>25</v>
      </c>
      <c r="R41" s="559"/>
      <c r="S41" s="559"/>
      <c r="T41" s="559"/>
      <c r="U41" s="559"/>
      <c r="V41" s="559"/>
      <c r="W41" s="559"/>
      <c r="X41" s="559"/>
      <c r="Y41" s="74"/>
    </row>
    <row r="42" spans="3:25" s="18" customFormat="1" ht="16.5" hidden="1" customHeight="1" x14ac:dyDescent="0.25">
      <c r="C42" s="302"/>
      <c r="D42" s="19"/>
      <c r="E42" s="559"/>
      <c r="F42" s="559"/>
      <c r="G42" s="559"/>
      <c r="H42" s="559"/>
      <c r="I42" s="559"/>
      <c r="J42" s="559"/>
      <c r="K42" s="559"/>
      <c r="L42" s="559"/>
      <c r="M42" s="156"/>
      <c r="O42" s="302" t="str">
        <f t="shared" si="2"/>
        <v/>
      </c>
      <c r="P42" s="19">
        <v>3.7</v>
      </c>
      <c r="Q42" s="559" t="s">
        <v>26</v>
      </c>
      <c r="R42" s="559"/>
      <c r="S42" s="559"/>
      <c r="T42" s="559"/>
      <c r="U42" s="559"/>
      <c r="V42" s="559"/>
      <c r="W42" s="559"/>
      <c r="X42" s="559"/>
      <c r="Y42" s="74"/>
    </row>
    <row r="43" spans="3:25" s="18" customFormat="1" ht="16.5" hidden="1" customHeight="1" x14ac:dyDescent="0.25">
      <c r="C43" s="302"/>
      <c r="D43" s="19"/>
      <c r="E43" s="559"/>
      <c r="F43" s="559"/>
      <c r="G43" s="559"/>
      <c r="H43" s="559"/>
      <c r="I43" s="559"/>
      <c r="J43" s="559"/>
      <c r="K43" s="559"/>
      <c r="L43" s="559"/>
      <c r="M43" s="156"/>
      <c r="O43" s="302" t="str">
        <f t="shared" si="2"/>
        <v/>
      </c>
      <c r="P43" s="19">
        <v>3.8</v>
      </c>
      <c r="Q43" s="559" t="s">
        <v>27</v>
      </c>
      <c r="R43" s="559"/>
      <c r="S43" s="559"/>
      <c r="T43" s="559"/>
      <c r="U43" s="559"/>
      <c r="V43" s="559"/>
      <c r="W43" s="559"/>
      <c r="X43" s="559"/>
      <c r="Y43" s="74"/>
    </row>
    <row r="44" spans="3:25" s="18" customFormat="1" ht="16.5" hidden="1" customHeight="1" x14ac:dyDescent="0.25">
      <c r="C44" s="302"/>
      <c r="D44" s="19"/>
      <c r="E44" s="559"/>
      <c r="F44" s="559"/>
      <c r="G44" s="559"/>
      <c r="H44" s="559"/>
      <c r="I44" s="559"/>
      <c r="J44" s="559"/>
      <c r="K44" s="559"/>
      <c r="L44" s="559"/>
      <c r="M44" s="156"/>
      <c r="O44" s="302" t="str">
        <f t="shared" si="2"/>
        <v/>
      </c>
      <c r="P44" s="19">
        <v>3.9</v>
      </c>
      <c r="Q44" s="559" t="s">
        <v>28</v>
      </c>
      <c r="R44" s="559"/>
      <c r="S44" s="559"/>
      <c r="T44" s="559"/>
      <c r="U44" s="559"/>
      <c r="V44" s="559"/>
      <c r="W44" s="559"/>
      <c r="X44" s="559"/>
      <c r="Y44" s="74"/>
    </row>
    <row r="45" spans="3:25" s="18" customFormat="1" ht="16.5" hidden="1" customHeight="1" x14ac:dyDescent="0.25">
      <c r="C45" s="302"/>
      <c r="D45" s="20"/>
      <c r="E45" s="559"/>
      <c r="F45" s="559"/>
      <c r="G45" s="559"/>
      <c r="H45" s="559"/>
      <c r="I45" s="559"/>
      <c r="J45" s="559"/>
      <c r="K45" s="559"/>
      <c r="L45" s="559"/>
      <c r="M45" s="156"/>
      <c r="O45" s="302" t="str">
        <f t="shared" si="2"/>
        <v/>
      </c>
      <c r="P45" s="20" t="s">
        <v>29</v>
      </c>
      <c r="Q45" s="559" t="s">
        <v>30</v>
      </c>
      <c r="R45" s="559"/>
      <c r="S45" s="559"/>
      <c r="T45" s="559"/>
      <c r="U45" s="559"/>
      <c r="V45" s="559"/>
      <c r="W45" s="559"/>
      <c r="X45" s="559"/>
      <c r="Y45" s="74"/>
    </row>
    <row r="46" spans="3:25" s="18" customFormat="1" ht="16.5" hidden="1" customHeight="1" x14ac:dyDescent="0.25">
      <c r="C46" s="302"/>
      <c r="D46" s="19"/>
      <c r="E46" s="559"/>
      <c r="F46" s="559"/>
      <c r="G46" s="559"/>
      <c r="H46" s="559"/>
      <c r="I46" s="559"/>
      <c r="J46" s="559"/>
      <c r="K46" s="559"/>
      <c r="L46" s="559"/>
      <c r="M46" s="156"/>
      <c r="O46" s="302" t="str">
        <f t="shared" si="2"/>
        <v/>
      </c>
      <c r="P46" s="19">
        <v>3.11</v>
      </c>
      <c r="Q46" s="559" t="s">
        <v>31</v>
      </c>
      <c r="R46" s="559"/>
      <c r="S46" s="559"/>
      <c r="T46" s="559"/>
      <c r="U46" s="559"/>
      <c r="V46" s="559"/>
      <c r="W46" s="559"/>
      <c r="X46" s="559"/>
      <c r="Y46" s="74"/>
    </row>
    <row r="47" spans="3:25" s="18" customFormat="1" ht="16.5" hidden="1" customHeight="1" x14ac:dyDescent="0.25">
      <c r="C47" s="302"/>
      <c r="D47" s="19"/>
      <c r="E47" s="559"/>
      <c r="F47" s="559"/>
      <c r="G47" s="559"/>
      <c r="H47" s="559"/>
      <c r="I47" s="559"/>
      <c r="J47" s="559"/>
      <c r="K47" s="559"/>
      <c r="L47" s="559"/>
      <c r="M47" s="156"/>
      <c r="O47" s="302" t="str">
        <f t="shared" si="2"/>
        <v/>
      </c>
      <c r="P47" s="19">
        <v>3.12</v>
      </c>
      <c r="Q47" s="559" t="s">
        <v>32</v>
      </c>
      <c r="R47" s="559"/>
      <c r="S47" s="559"/>
      <c r="T47" s="559"/>
      <c r="U47" s="559"/>
      <c r="V47" s="559"/>
      <c r="W47" s="559"/>
      <c r="X47" s="559"/>
      <c r="Y47" s="74"/>
    </row>
    <row r="48" spans="3:25" s="18" customFormat="1" ht="16.5" hidden="1" customHeight="1" x14ac:dyDescent="0.25">
      <c r="C48" s="560"/>
      <c r="D48" s="560"/>
      <c r="E48" s="560"/>
      <c r="F48" s="560"/>
      <c r="G48" s="560"/>
      <c r="H48" s="560"/>
      <c r="I48" s="560"/>
      <c r="J48" s="560"/>
      <c r="K48" s="560"/>
      <c r="L48" s="560"/>
      <c r="M48" s="156"/>
      <c r="O48" s="560" t="s">
        <v>33</v>
      </c>
      <c r="P48" s="560"/>
      <c r="Q48" s="560"/>
      <c r="R48" s="560"/>
      <c r="S48" s="560"/>
      <c r="T48" s="560"/>
      <c r="U48" s="560"/>
      <c r="V48" s="560"/>
      <c r="W48" s="560"/>
      <c r="X48" s="560"/>
      <c r="Y48" s="73"/>
    </row>
    <row r="49" spans="3:25" s="18" customFormat="1" ht="16.5" hidden="1" customHeight="1" x14ac:dyDescent="0.25">
      <c r="C49" s="302"/>
      <c r="D49" s="19"/>
      <c r="E49" s="559"/>
      <c r="F49" s="559"/>
      <c r="G49" s="559"/>
      <c r="H49" s="559"/>
      <c r="I49" s="559"/>
      <c r="J49" s="559"/>
      <c r="K49" s="559"/>
      <c r="L49" s="559"/>
      <c r="M49" s="156"/>
      <c r="O49" s="302" t="str">
        <f>IF(Y49="X","M",IF(Z49="X","X",""))</f>
        <v/>
      </c>
      <c r="P49" s="19">
        <v>4.0999999999999996</v>
      </c>
      <c r="Q49" s="559" t="s">
        <v>34</v>
      </c>
      <c r="R49" s="559"/>
      <c r="S49" s="559"/>
      <c r="T49" s="559"/>
      <c r="U49" s="559"/>
      <c r="V49" s="559"/>
      <c r="W49" s="559"/>
      <c r="X49" s="559"/>
      <c r="Y49" s="74"/>
    </row>
    <row r="50" spans="3:25" s="18" customFormat="1" ht="16.5" hidden="1" customHeight="1" x14ac:dyDescent="0.25">
      <c r="C50" s="214"/>
      <c r="D50" s="21"/>
      <c r="E50" s="565"/>
      <c r="F50" s="566"/>
      <c r="G50" s="566"/>
      <c r="H50" s="566"/>
      <c r="I50" s="566"/>
      <c r="J50" s="566"/>
      <c r="K50" s="566"/>
      <c r="L50" s="567"/>
      <c r="M50" s="156"/>
      <c r="O50" s="214"/>
      <c r="P50" s="21">
        <v>4.2</v>
      </c>
      <c r="Q50" s="568" t="s">
        <v>35</v>
      </c>
      <c r="R50" s="566"/>
      <c r="S50" s="566"/>
      <c r="T50" s="566"/>
      <c r="U50" s="566"/>
      <c r="V50" s="566"/>
      <c r="W50" s="566"/>
      <c r="X50" s="567"/>
      <c r="Y50" s="73"/>
    </row>
    <row r="51" spans="3:25" s="18" customFormat="1" ht="16.5" hidden="1" customHeight="1" x14ac:dyDescent="0.25">
      <c r="C51" s="302"/>
      <c r="D51" s="19"/>
      <c r="E51" s="543"/>
      <c r="F51" s="544"/>
      <c r="G51" s="544"/>
      <c r="H51" s="544"/>
      <c r="I51" s="544"/>
      <c r="J51" s="544"/>
      <c r="K51" s="544"/>
      <c r="L51" s="545"/>
      <c r="M51" s="156"/>
      <c r="O51" s="302" t="str">
        <f t="shared" ref="O51:O57" si="3">IF(Y51="X","M",IF(Z51="X","X",""))</f>
        <v/>
      </c>
      <c r="P51" s="19" t="s">
        <v>36</v>
      </c>
      <c r="Q51" s="559" t="s">
        <v>37</v>
      </c>
      <c r="R51" s="559"/>
      <c r="S51" s="559"/>
      <c r="T51" s="559"/>
      <c r="U51" s="559"/>
      <c r="V51" s="559"/>
      <c r="W51" s="559"/>
      <c r="X51" s="559"/>
      <c r="Y51" s="74"/>
    </row>
    <row r="52" spans="3:25" s="18" customFormat="1" ht="16.5" hidden="1" customHeight="1" x14ac:dyDescent="0.25">
      <c r="C52" s="302"/>
      <c r="D52" s="19"/>
      <c r="E52" s="543"/>
      <c r="F52" s="544"/>
      <c r="G52" s="544"/>
      <c r="H52" s="544"/>
      <c r="I52" s="544"/>
      <c r="J52" s="544"/>
      <c r="K52" s="544"/>
      <c r="L52" s="545"/>
      <c r="M52" s="156"/>
      <c r="O52" s="302" t="str">
        <f t="shared" si="3"/>
        <v/>
      </c>
      <c r="P52" s="19" t="s">
        <v>38</v>
      </c>
      <c r="Q52" s="559" t="s">
        <v>39</v>
      </c>
      <c r="R52" s="559"/>
      <c r="S52" s="559"/>
      <c r="T52" s="559"/>
      <c r="U52" s="559"/>
      <c r="V52" s="559"/>
      <c r="W52" s="559"/>
      <c r="X52" s="559"/>
      <c r="Y52" s="74"/>
    </row>
    <row r="53" spans="3:25" s="18" customFormat="1" ht="16.5" hidden="1" customHeight="1" x14ac:dyDescent="0.25">
      <c r="C53" s="302"/>
      <c r="D53" s="19"/>
      <c r="E53" s="543"/>
      <c r="F53" s="544"/>
      <c r="G53" s="544"/>
      <c r="H53" s="544"/>
      <c r="I53" s="544"/>
      <c r="J53" s="544"/>
      <c r="K53" s="544"/>
      <c r="L53" s="545"/>
      <c r="M53" s="156"/>
      <c r="O53" s="302" t="str">
        <f t="shared" si="3"/>
        <v/>
      </c>
      <c r="P53" s="19" t="s">
        <v>40</v>
      </c>
      <c r="Q53" s="559" t="s">
        <v>41</v>
      </c>
      <c r="R53" s="559"/>
      <c r="S53" s="559"/>
      <c r="T53" s="559"/>
      <c r="U53" s="559"/>
      <c r="V53" s="559"/>
      <c r="W53" s="559"/>
      <c r="X53" s="559"/>
      <c r="Y53" s="74"/>
    </row>
    <row r="54" spans="3:25" s="18" customFormat="1" ht="16.5" hidden="1" customHeight="1" x14ac:dyDescent="0.25">
      <c r="C54" s="302"/>
      <c r="D54" s="19"/>
      <c r="E54" s="543"/>
      <c r="F54" s="544"/>
      <c r="G54" s="544"/>
      <c r="H54" s="544"/>
      <c r="I54" s="544"/>
      <c r="J54" s="544"/>
      <c r="K54" s="544"/>
      <c r="L54" s="545"/>
      <c r="M54" s="156"/>
      <c r="O54" s="302" t="str">
        <f t="shared" si="3"/>
        <v/>
      </c>
      <c r="P54" s="19" t="s">
        <v>42</v>
      </c>
      <c r="Q54" s="559" t="s">
        <v>43</v>
      </c>
      <c r="R54" s="559"/>
      <c r="S54" s="559"/>
      <c r="T54" s="559"/>
      <c r="U54" s="559"/>
      <c r="V54" s="559"/>
      <c r="W54" s="559"/>
      <c r="X54" s="559"/>
      <c r="Y54" s="74"/>
    </row>
    <row r="55" spans="3:25" s="18" customFormat="1" ht="16.5" hidden="1" customHeight="1" x14ac:dyDescent="0.25">
      <c r="C55" s="302"/>
      <c r="D55" s="19"/>
      <c r="E55" s="543"/>
      <c r="F55" s="544"/>
      <c r="G55" s="544"/>
      <c r="H55" s="544"/>
      <c r="I55" s="544"/>
      <c r="J55" s="544"/>
      <c r="K55" s="544"/>
      <c r="L55" s="545"/>
      <c r="M55" s="156"/>
      <c r="O55" s="302" t="str">
        <f t="shared" si="3"/>
        <v/>
      </c>
      <c r="P55" s="19" t="s">
        <v>44</v>
      </c>
      <c r="Q55" s="559" t="s">
        <v>45</v>
      </c>
      <c r="R55" s="559"/>
      <c r="S55" s="559"/>
      <c r="T55" s="559"/>
      <c r="U55" s="559"/>
      <c r="V55" s="559"/>
      <c r="W55" s="559"/>
      <c r="X55" s="559"/>
      <c r="Y55" s="74"/>
    </row>
    <row r="56" spans="3:25" s="18" customFormat="1" ht="16.5" hidden="1" customHeight="1" x14ac:dyDescent="0.25">
      <c r="C56" s="302"/>
      <c r="D56" s="19"/>
      <c r="E56" s="543"/>
      <c r="F56" s="544"/>
      <c r="G56" s="544"/>
      <c r="H56" s="544"/>
      <c r="I56" s="544"/>
      <c r="J56" s="544"/>
      <c r="K56" s="544"/>
      <c r="L56" s="545"/>
      <c r="M56" s="156"/>
      <c r="O56" s="302" t="str">
        <f t="shared" si="3"/>
        <v/>
      </c>
      <c r="P56" s="19" t="s">
        <v>46</v>
      </c>
      <c r="Q56" s="559" t="s">
        <v>47</v>
      </c>
      <c r="R56" s="559"/>
      <c r="S56" s="559"/>
      <c r="T56" s="559"/>
      <c r="U56" s="559"/>
      <c r="V56" s="559"/>
      <c r="W56" s="559"/>
      <c r="X56" s="559"/>
      <c r="Y56" s="74"/>
    </row>
    <row r="57" spans="3:25" s="18" customFormat="1" ht="16.5" hidden="1" customHeight="1" x14ac:dyDescent="0.25">
      <c r="C57" s="302"/>
      <c r="D57" s="19"/>
      <c r="E57" s="543"/>
      <c r="F57" s="544"/>
      <c r="G57" s="544"/>
      <c r="H57" s="544"/>
      <c r="I57" s="544"/>
      <c r="J57" s="544"/>
      <c r="K57" s="544"/>
      <c r="L57" s="545"/>
      <c r="M57" s="156"/>
      <c r="O57" s="302" t="str">
        <f t="shared" si="3"/>
        <v/>
      </c>
      <c r="P57" s="19" t="s">
        <v>48</v>
      </c>
      <c r="Q57" s="559" t="s">
        <v>49</v>
      </c>
      <c r="R57" s="559"/>
      <c r="S57" s="559"/>
      <c r="T57" s="559"/>
      <c r="U57" s="559"/>
      <c r="V57" s="559"/>
      <c r="W57" s="559"/>
      <c r="X57" s="559"/>
      <c r="Y57" s="74"/>
    </row>
    <row r="58" spans="3:25" s="18" customFormat="1" ht="16.5" hidden="1" customHeight="1" x14ac:dyDescent="0.25">
      <c r="C58" s="214"/>
      <c r="D58" s="21"/>
      <c r="E58" s="568"/>
      <c r="F58" s="568"/>
      <c r="G58" s="568"/>
      <c r="H58" s="568"/>
      <c r="I58" s="568"/>
      <c r="J58" s="568"/>
      <c r="K58" s="568"/>
      <c r="L58" s="568"/>
      <c r="M58" s="156"/>
      <c r="O58" s="214"/>
      <c r="P58" s="21">
        <v>4.3</v>
      </c>
      <c r="Q58" s="568" t="s">
        <v>50</v>
      </c>
      <c r="R58" s="568"/>
      <c r="S58" s="568"/>
      <c r="T58" s="568"/>
      <c r="U58" s="568"/>
      <c r="V58" s="568"/>
      <c r="W58" s="568"/>
      <c r="X58" s="568"/>
      <c r="Y58" s="73"/>
    </row>
    <row r="59" spans="3:25" s="18" customFormat="1" ht="16.5" hidden="1" customHeight="1" x14ac:dyDescent="0.25">
      <c r="C59" s="302"/>
      <c r="D59" s="19"/>
      <c r="E59" s="559"/>
      <c r="F59" s="559"/>
      <c r="G59" s="559"/>
      <c r="H59" s="559"/>
      <c r="I59" s="559"/>
      <c r="J59" s="559"/>
      <c r="K59" s="559"/>
      <c r="L59" s="559"/>
      <c r="M59" s="156"/>
      <c r="O59" s="302" t="str">
        <f t="shared" ref="O59:O63" si="4">IF(Y59="X","M",IF(Z59="X","X",""))</f>
        <v/>
      </c>
      <c r="P59" s="19" t="s">
        <v>51</v>
      </c>
      <c r="Q59" s="559" t="s">
        <v>52</v>
      </c>
      <c r="R59" s="559"/>
      <c r="S59" s="559"/>
      <c r="T59" s="559"/>
      <c r="U59" s="559"/>
      <c r="V59" s="559"/>
      <c r="W59" s="559"/>
      <c r="X59" s="559"/>
      <c r="Y59" s="74"/>
    </row>
    <row r="60" spans="3:25" s="18" customFormat="1" ht="16.5" hidden="1" customHeight="1" x14ac:dyDescent="0.25">
      <c r="C60" s="302"/>
      <c r="D60" s="19"/>
      <c r="E60" s="559"/>
      <c r="F60" s="559"/>
      <c r="G60" s="559"/>
      <c r="H60" s="559"/>
      <c r="I60" s="559"/>
      <c r="J60" s="559"/>
      <c r="K60" s="559"/>
      <c r="L60" s="559"/>
      <c r="M60" s="156"/>
      <c r="O60" s="302" t="str">
        <f t="shared" si="4"/>
        <v/>
      </c>
      <c r="P60" s="19" t="s">
        <v>53</v>
      </c>
      <c r="Q60" s="559" t="s">
        <v>54</v>
      </c>
      <c r="R60" s="559"/>
      <c r="S60" s="559"/>
      <c r="T60" s="559"/>
      <c r="U60" s="559"/>
      <c r="V60" s="559"/>
      <c r="W60" s="559"/>
      <c r="X60" s="559"/>
      <c r="Y60" s="74"/>
    </row>
    <row r="61" spans="3:25" s="18" customFormat="1" ht="16.5" hidden="1" customHeight="1" x14ac:dyDescent="0.25">
      <c r="C61" s="302"/>
      <c r="D61" s="19"/>
      <c r="E61" s="559"/>
      <c r="F61" s="559"/>
      <c r="G61" s="559"/>
      <c r="H61" s="559"/>
      <c r="I61" s="559"/>
      <c r="J61" s="559"/>
      <c r="K61" s="559"/>
      <c r="L61" s="559"/>
      <c r="M61" s="156"/>
      <c r="O61" s="302" t="str">
        <f t="shared" si="4"/>
        <v/>
      </c>
      <c r="P61" s="19" t="s">
        <v>55</v>
      </c>
      <c r="Q61" s="559" t="s">
        <v>56</v>
      </c>
      <c r="R61" s="559"/>
      <c r="S61" s="559"/>
      <c r="T61" s="559"/>
      <c r="U61" s="559"/>
      <c r="V61" s="559"/>
      <c r="W61" s="559"/>
      <c r="X61" s="559"/>
      <c r="Y61" s="74"/>
    </row>
    <row r="62" spans="3:25" s="18" customFormat="1" ht="16.5" hidden="1" customHeight="1" x14ac:dyDescent="0.25">
      <c r="C62" s="302"/>
      <c r="D62" s="19"/>
      <c r="E62" s="559"/>
      <c r="F62" s="559"/>
      <c r="G62" s="559"/>
      <c r="H62" s="559"/>
      <c r="I62" s="559"/>
      <c r="J62" s="559"/>
      <c r="K62" s="559"/>
      <c r="L62" s="559"/>
      <c r="M62" s="156"/>
      <c r="O62" s="302" t="str">
        <f t="shared" si="4"/>
        <v/>
      </c>
      <c r="P62" s="19" t="s">
        <v>57</v>
      </c>
      <c r="Q62" s="559" t="s">
        <v>58</v>
      </c>
      <c r="R62" s="559"/>
      <c r="S62" s="559"/>
      <c r="T62" s="559"/>
      <c r="U62" s="559"/>
      <c r="V62" s="559"/>
      <c r="W62" s="559"/>
      <c r="X62" s="559"/>
      <c r="Y62" s="74"/>
    </row>
    <row r="63" spans="3:25" s="18" customFormat="1" ht="16.5" hidden="1" customHeight="1" x14ac:dyDescent="0.25">
      <c r="C63" s="302"/>
      <c r="D63" s="19"/>
      <c r="E63" s="559"/>
      <c r="F63" s="559"/>
      <c r="G63" s="559"/>
      <c r="H63" s="559"/>
      <c r="I63" s="559"/>
      <c r="J63" s="559"/>
      <c r="K63" s="559"/>
      <c r="L63" s="559"/>
      <c r="M63" s="156"/>
      <c r="O63" s="302" t="str">
        <f t="shared" si="4"/>
        <v/>
      </c>
      <c r="P63" s="19" t="s">
        <v>59</v>
      </c>
      <c r="Q63" s="559" t="s">
        <v>60</v>
      </c>
      <c r="R63" s="559"/>
      <c r="S63" s="559"/>
      <c r="T63" s="559"/>
      <c r="U63" s="559"/>
      <c r="V63" s="559"/>
      <c r="W63" s="559"/>
      <c r="X63" s="559"/>
      <c r="Y63" s="74"/>
    </row>
    <row r="64" spans="3:25" s="18" customFormat="1" ht="16.5" hidden="1" customHeight="1" x14ac:dyDescent="0.25">
      <c r="C64" s="214"/>
      <c r="D64" s="21"/>
      <c r="E64" s="568"/>
      <c r="F64" s="568"/>
      <c r="G64" s="568"/>
      <c r="H64" s="568"/>
      <c r="I64" s="568"/>
      <c r="J64" s="568"/>
      <c r="K64" s="568"/>
      <c r="L64" s="568"/>
      <c r="M64" s="156"/>
      <c r="O64" s="214"/>
      <c r="P64" s="21">
        <v>4.4000000000000004</v>
      </c>
      <c r="Q64" s="568" t="s">
        <v>61</v>
      </c>
      <c r="R64" s="568"/>
      <c r="S64" s="568"/>
      <c r="T64" s="568"/>
      <c r="U64" s="568"/>
      <c r="V64" s="568"/>
      <c r="W64" s="568"/>
      <c r="X64" s="568"/>
      <c r="Y64" s="73"/>
    </row>
    <row r="65" spans="3:25" s="18" customFormat="1" ht="16.5" hidden="1" customHeight="1" x14ac:dyDescent="0.25">
      <c r="C65" s="302"/>
      <c r="D65" s="19"/>
      <c r="E65" s="559"/>
      <c r="F65" s="559"/>
      <c r="G65" s="559"/>
      <c r="H65" s="559"/>
      <c r="I65" s="559"/>
      <c r="J65" s="559"/>
      <c r="K65" s="559"/>
      <c r="L65" s="559"/>
      <c r="M65" s="156"/>
      <c r="O65" s="302" t="str">
        <f t="shared" ref="O65:O67" si="5">IF(Y65="X","M",IF(Z65="X","X",""))</f>
        <v/>
      </c>
      <c r="P65" s="19" t="s">
        <v>62</v>
      </c>
      <c r="Q65" s="559" t="s">
        <v>63</v>
      </c>
      <c r="R65" s="559"/>
      <c r="S65" s="559"/>
      <c r="T65" s="559"/>
      <c r="U65" s="559"/>
      <c r="V65" s="559"/>
      <c r="W65" s="559"/>
      <c r="X65" s="559"/>
      <c r="Y65" s="74"/>
    </row>
    <row r="66" spans="3:25" s="18" customFormat="1" ht="16.5" hidden="1" customHeight="1" x14ac:dyDescent="0.25">
      <c r="C66" s="302"/>
      <c r="D66" s="19"/>
      <c r="E66" s="559"/>
      <c r="F66" s="559"/>
      <c r="G66" s="559"/>
      <c r="H66" s="559"/>
      <c r="I66" s="559"/>
      <c r="J66" s="559"/>
      <c r="K66" s="559"/>
      <c r="L66" s="559"/>
      <c r="M66" s="156"/>
      <c r="O66" s="302" t="str">
        <f t="shared" si="5"/>
        <v/>
      </c>
      <c r="P66" s="19" t="s">
        <v>64</v>
      </c>
      <c r="Q66" s="559" t="s">
        <v>65</v>
      </c>
      <c r="R66" s="559"/>
      <c r="S66" s="559"/>
      <c r="T66" s="559"/>
      <c r="U66" s="559"/>
      <c r="V66" s="559"/>
      <c r="W66" s="559"/>
      <c r="X66" s="559"/>
      <c r="Y66" s="74"/>
    </row>
    <row r="67" spans="3:25" s="18" customFormat="1" ht="16.5" hidden="1" customHeight="1" x14ac:dyDescent="0.25">
      <c r="C67" s="302"/>
      <c r="D67" s="19"/>
      <c r="E67" s="559"/>
      <c r="F67" s="559"/>
      <c r="G67" s="559"/>
      <c r="H67" s="559"/>
      <c r="I67" s="559"/>
      <c r="J67" s="559"/>
      <c r="K67" s="559"/>
      <c r="L67" s="559"/>
      <c r="M67" s="156"/>
      <c r="O67" s="302" t="str">
        <f t="shared" si="5"/>
        <v/>
      </c>
      <c r="P67" s="19" t="s">
        <v>66</v>
      </c>
      <c r="Q67" s="559" t="s">
        <v>67</v>
      </c>
      <c r="R67" s="559"/>
      <c r="S67" s="559"/>
      <c r="T67" s="559"/>
      <c r="U67" s="559"/>
      <c r="V67" s="559"/>
      <c r="W67" s="559"/>
      <c r="X67" s="559"/>
      <c r="Y67" s="74"/>
    </row>
    <row r="68" spans="3:25" s="18" customFormat="1" ht="16.5" hidden="1" customHeight="1" x14ac:dyDescent="0.25">
      <c r="C68" s="214"/>
      <c r="D68" s="21"/>
      <c r="E68" s="568"/>
      <c r="F68" s="568"/>
      <c r="G68" s="568"/>
      <c r="H68" s="568"/>
      <c r="I68" s="568"/>
      <c r="J68" s="568"/>
      <c r="K68" s="568"/>
      <c r="L68" s="568"/>
      <c r="M68" s="156"/>
      <c r="O68" s="214"/>
      <c r="P68" s="21">
        <v>4.5</v>
      </c>
      <c r="Q68" s="568" t="s">
        <v>68</v>
      </c>
      <c r="R68" s="568"/>
      <c r="S68" s="568"/>
      <c r="T68" s="568"/>
      <c r="U68" s="568"/>
      <c r="V68" s="568"/>
      <c r="W68" s="568"/>
      <c r="X68" s="568"/>
      <c r="Y68" s="73"/>
    </row>
    <row r="69" spans="3:25" s="18" customFormat="1" ht="16.5" hidden="1" customHeight="1" x14ac:dyDescent="0.25">
      <c r="C69" s="302"/>
      <c r="D69" s="19"/>
      <c r="E69" s="559"/>
      <c r="F69" s="559"/>
      <c r="G69" s="559"/>
      <c r="H69" s="559"/>
      <c r="I69" s="559"/>
      <c r="J69" s="559"/>
      <c r="K69" s="559"/>
      <c r="L69" s="559"/>
      <c r="M69" s="156"/>
      <c r="O69" s="302" t="str">
        <f t="shared" ref="O69:O71" si="6">IF(Y69="X","M",IF(Z69="X","X",""))</f>
        <v/>
      </c>
      <c r="P69" s="19" t="s">
        <v>69</v>
      </c>
      <c r="Q69" s="559" t="s">
        <v>70</v>
      </c>
      <c r="R69" s="559"/>
      <c r="S69" s="559"/>
      <c r="T69" s="559"/>
      <c r="U69" s="559"/>
      <c r="V69" s="559"/>
      <c r="W69" s="559"/>
      <c r="X69" s="559"/>
      <c r="Y69" s="74"/>
    </row>
    <row r="70" spans="3:25" s="18" customFormat="1" ht="16.5" hidden="1" customHeight="1" x14ac:dyDescent="0.25">
      <c r="C70" s="302"/>
      <c r="D70" s="19"/>
      <c r="E70" s="559"/>
      <c r="F70" s="559"/>
      <c r="G70" s="559"/>
      <c r="H70" s="559"/>
      <c r="I70" s="559"/>
      <c r="J70" s="559"/>
      <c r="K70" s="559"/>
      <c r="L70" s="559"/>
      <c r="M70" s="156"/>
      <c r="O70" s="302" t="str">
        <f t="shared" si="6"/>
        <v/>
      </c>
      <c r="P70" s="19" t="s">
        <v>71</v>
      </c>
      <c r="Q70" s="559" t="s">
        <v>72</v>
      </c>
      <c r="R70" s="559"/>
      <c r="S70" s="559"/>
      <c r="T70" s="559"/>
      <c r="U70" s="559"/>
      <c r="V70" s="559"/>
      <c r="W70" s="559"/>
      <c r="X70" s="559"/>
      <c r="Y70" s="74"/>
    </row>
    <row r="71" spans="3:25" s="18" customFormat="1" ht="16.5" hidden="1" customHeight="1" x14ac:dyDescent="0.25">
      <c r="C71" s="302"/>
      <c r="D71" s="19"/>
      <c r="E71" s="559"/>
      <c r="F71" s="559"/>
      <c r="G71" s="559"/>
      <c r="H71" s="559"/>
      <c r="I71" s="559"/>
      <c r="J71" s="559"/>
      <c r="K71" s="559"/>
      <c r="L71" s="559"/>
      <c r="M71" s="156"/>
      <c r="O71" s="302" t="str">
        <f t="shared" si="6"/>
        <v/>
      </c>
      <c r="P71" s="19" t="s">
        <v>73</v>
      </c>
      <c r="Q71" s="559" t="s">
        <v>74</v>
      </c>
      <c r="R71" s="559"/>
      <c r="S71" s="559"/>
      <c r="T71" s="559"/>
      <c r="U71" s="559"/>
      <c r="V71" s="559"/>
      <c r="W71" s="559"/>
      <c r="X71" s="559"/>
      <c r="Y71" s="74"/>
    </row>
    <row r="72" spans="3:25" s="18" customFormat="1" ht="16.5" hidden="1" customHeight="1" x14ac:dyDescent="0.25">
      <c r="C72" s="214"/>
      <c r="D72" s="21"/>
      <c r="E72" s="568"/>
      <c r="F72" s="568"/>
      <c r="G72" s="568"/>
      <c r="H72" s="568"/>
      <c r="I72" s="568"/>
      <c r="J72" s="568"/>
      <c r="K72" s="568"/>
      <c r="L72" s="568"/>
      <c r="M72" s="156"/>
      <c r="O72" s="214"/>
      <c r="P72" s="21">
        <v>4.5999999999999996</v>
      </c>
      <c r="Q72" s="568" t="s">
        <v>75</v>
      </c>
      <c r="R72" s="568"/>
      <c r="S72" s="568"/>
      <c r="T72" s="568"/>
      <c r="U72" s="568"/>
      <c r="V72" s="568"/>
      <c r="W72" s="568"/>
      <c r="X72" s="568"/>
      <c r="Y72" s="73"/>
    </row>
    <row r="73" spans="3:25" s="18" customFormat="1" ht="16.5" hidden="1" customHeight="1" x14ac:dyDescent="0.25">
      <c r="C73" s="302"/>
      <c r="D73" s="19"/>
      <c r="E73" s="559"/>
      <c r="F73" s="559"/>
      <c r="G73" s="559"/>
      <c r="H73" s="559"/>
      <c r="I73" s="559"/>
      <c r="J73" s="559"/>
      <c r="K73" s="559"/>
      <c r="L73" s="559"/>
      <c r="M73" s="156"/>
      <c r="O73" s="302" t="str">
        <f t="shared" ref="O73:O76" si="7">IF(Y73="X","M",IF(Z73="X","X",""))</f>
        <v/>
      </c>
      <c r="P73" s="19" t="s">
        <v>76</v>
      </c>
      <c r="Q73" s="559" t="s">
        <v>77</v>
      </c>
      <c r="R73" s="559"/>
      <c r="S73" s="559"/>
      <c r="T73" s="559"/>
      <c r="U73" s="559"/>
      <c r="V73" s="559"/>
      <c r="W73" s="559"/>
      <c r="X73" s="559"/>
      <c r="Y73" s="74"/>
    </row>
    <row r="74" spans="3:25" s="18" customFormat="1" ht="16.5" hidden="1" customHeight="1" x14ac:dyDescent="0.25">
      <c r="C74" s="302"/>
      <c r="D74" s="19"/>
      <c r="E74" s="559"/>
      <c r="F74" s="559"/>
      <c r="G74" s="559"/>
      <c r="H74" s="559"/>
      <c r="I74" s="559"/>
      <c r="J74" s="559"/>
      <c r="K74" s="559"/>
      <c r="L74" s="559"/>
      <c r="M74" s="156"/>
      <c r="O74" s="302" t="str">
        <f t="shared" si="7"/>
        <v/>
      </c>
      <c r="P74" s="19" t="s">
        <v>78</v>
      </c>
      <c r="Q74" s="559" t="s">
        <v>79</v>
      </c>
      <c r="R74" s="559"/>
      <c r="S74" s="559"/>
      <c r="T74" s="559"/>
      <c r="U74" s="559"/>
      <c r="V74" s="559"/>
      <c r="W74" s="559"/>
      <c r="X74" s="559"/>
      <c r="Y74" s="74"/>
    </row>
    <row r="75" spans="3:25" s="18" customFormat="1" ht="16.5" hidden="1" customHeight="1" x14ac:dyDescent="0.25">
      <c r="C75" s="302"/>
      <c r="D75" s="19"/>
      <c r="E75" s="559"/>
      <c r="F75" s="559"/>
      <c r="G75" s="559"/>
      <c r="H75" s="559"/>
      <c r="I75" s="559"/>
      <c r="J75" s="559"/>
      <c r="K75" s="559"/>
      <c r="L75" s="559"/>
      <c r="M75" s="156"/>
      <c r="O75" s="302" t="str">
        <f t="shared" si="7"/>
        <v/>
      </c>
      <c r="P75" s="19" t="s">
        <v>80</v>
      </c>
      <c r="Q75" s="559" t="s">
        <v>81</v>
      </c>
      <c r="R75" s="559"/>
      <c r="S75" s="559"/>
      <c r="T75" s="559"/>
      <c r="U75" s="559"/>
      <c r="V75" s="559"/>
      <c r="W75" s="559"/>
      <c r="X75" s="559"/>
      <c r="Y75" s="74"/>
    </row>
    <row r="76" spans="3:25" s="18" customFormat="1" ht="16.5" hidden="1" customHeight="1" x14ac:dyDescent="0.25">
      <c r="C76" s="302"/>
      <c r="D76" s="19"/>
      <c r="E76" s="559"/>
      <c r="F76" s="559"/>
      <c r="G76" s="559"/>
      <c r="H76" s="559"/>
      <c r="I76" s="559"/>
      <c r="J76" s="559"/>
      <c r="K76" s="559"/>
      <c r="L76" s="559"/>
      <c r="M76" s="156"/>
      <c r="O76" s="302" t="str">
        <f t="shared" si="7"/>
        <v/>
      </c>
      <c r="P76" s="19" t="s">
        <v>82</v>
      </c>
      <c r="Q76" s="559" t="s">
        <v>83</v>
      </c>
      <c r="R76" s="559"/>
      <c r="S76" s="559"/>
      <c r="T76" s="559"/>
      <c r="U76" s="559"/>
      <c r="V76" s="559"/>
      <c r="W76" s="559"/>
      <c r="X76" s="559"/>
      <c r="Y76" s="74"/>
    </row>
    <row r="77" spans="3:25" s="18" customFormat="1" ht="16.5" hidden="1" customHeight="1" x14ac:dyDescent="0.25">
      <c r="C77" s="214"/>
      <c r="D77" s="21"/>
      <c r="E77" s="568"/>
      <c r="F77" s="568"/>
      <c r="G77" s="568"/>
      <c r="H77" s="568"/>
      <c r="I77" s="568"/>
      <c r="J77" s="568"/>
      <c r="K77" s="568"/>
      <c r="L77" s="568"/>
      <c r="M77" s="156"/>
      <c r="O77" s="214"/>
      <c r="P77" s="21">
        <v>4.7</v>
      </c>
      <c r="Q77" s="568" t="s">
        <v>84</v>
      </c>
      <c r="R77" s="568"/>
      <c r="S77" s="568"/>
      <c r="T77" s="568"/>
      <c r="U77" s="568"/>
      <c r="V77" s="568"/>
      <c r="W77" s="568"/>
      <c r="X77" s="568"/>
      <c r="Y77" s="73"/>
    </row>
    <row r="78" spans="3:25" s="18" customFormat="1" ht="16.5" hidden="1" customHeight="1" x14ac:dyDescent="0.25">
      <c r="C78" s="302"/>
      <c r="D78" s="19"/>
      <c r="E78" s="559"/>
      <c r="F78" s="559"/>
      <c r="G78" s="559"/>
      <c r="H78" s="559"/>
      <c r="I78" s="559"/>
      <c r="J78" s="559"/>
      <c r="K78" s="559"/>
      <c r="L78" s="559"/>
      <c r="M78" s="156"/>
      <c r="O78" s="302" t="str">
        <f t="shared" ref="O78:O80" si="8">IF(Y78="X","M",IF(Z78="X","X",""))</f>
        <v/>
      </c>
      <c r="P78" s="19" t="s">
        <v>85</v>
      </c>
      <c r="Q78" s="559" t="s">
        <v>86</v>
      </c>
      <c r="R78" s="559"/>
      <c r="S78" s="559"/>
      <c r="T78" s="559"/>
      <c r="U78" s="559"/>
      <c r="V78" s="559"/>
      <c r="W78" s="559"/>
      <c r="X78" s="559"/>
      <c r="Y78" s="74"/>
    </row>
    <row r="79" spans="3:25" s="18" customFormat="1" ht="16.5" hidden="1" customHeight="1" x14ac:dyDescent="0.25">
      <c r="C79" s="302"/>
      <c r="D79" s="19"/>
      <c r="E79" s="559"/>
      <c r="F79" s="559"/>
      <c r="G79" s="559"/>
      <c r="H79" s="559"/>
      <c r="I79" s="559"/>
      <c r="J79" s="559"/>
      <c r="K79" s="559"/>
      <c r="L79" s="559"/>
      <c r="M79" s="156"/>
      <c r="O79" s="302" t="str">
        <f t="shared" si="8"/>
        <v/>
      </c>
      <c r="P79" s="19" t="s">
        <v>87</v>
      </c>
      <c r="Q79" s="559" t="s">
        <v>88</v>
      </c>
      <c r="R79" s="559"/>
      <c r="S79" s="559"/>
      <c r="T79" s="559"/>
      <c r="U79" s="559"/>
      <c r="V79" s="559"/>
      <c r="W79" s="559"/>
      <c r="X79" s="559"/>
      <c r="Y79" s="74"/>
    </row>
    <row r="80" spans="3:25" s="18" customFormat="1" ht="16.5" hidden="1" customHeight="1" x14ac:dyDescent="0.25">
      <c r="C80" s="302"/>
      <c r="D80" s="19"/>
      <c r="E80" s="559"/>
      <c r="F80" s="559"/>
      <c r="G80" s="559"/>
      <c r="H80" s="559"/>
      <c r="I80" s="559"/>
      <c r="J80" s="559"/>
      <c r="K80" s="559"/>
      <c r="L80" s="559"/>
      <c r="M80" s="156"/>
      <c r="O80" s="302" t="str">
        <f t="shared" si="8"/>
        <v/>
      </c>
      <c r="P80" s="19" t="s">
        <v>89</v>
      </c>
      <c r="Q80" s="559" t="s">
        <v>90</v>
      </c>
      <c r="R80" s="559"/>
      <c r="S80" s="559"/>
      <c r="T80" s="559"/>
      <c r="U80" s="559"/>
      <c r="V80" s="559"/>
      <c r="W80" s="559"/>
      <c r="X80" s="559"/>
      <c r="Y80" s="74"/>
    </row>
    <row r="81" spans="3:25" s="18" customFormat="1" ht="16.5" hidden="1" customHeight="1" x14ac:dyDescent="0.25">
      <c r="C81" s="560"/>
      <c r="D81" s="560"/>
      <c r="E81" s="560"/>
      <c r="F81" s="560"/>
      <c r="G81" s="560"/>
      <c r="H81" s="560"/>
      <c r="I81" s="560"/>
      <c r="J81" s="560"/>
      <c r="K81" s="560"/>
      <c r="L81" s="560"/>
      <c r="M81" s="156"/>
      <c r="O81" s="560" t="s">
        <v>91</v>
      </c>
      <c r="P81" s="560"/>
      <c r="Q81" s="560"/>
      <c r="R81" s="560"/>
      <c r="S81" s="560"/>
      <c r="T81" s="560"/>
      <c r="U81" s="560"/>
      <c r="V81" s="560"/>
      <c r="W81" s="560"/>
      <c r="X81" s="560"/>
      <c r="Y81" s="73"/>
    </row>
    <row r="82" spans="3:25" s="18" customFormat="1" ht="16.5" hidden="1" customHeight="1" x14ac:dyDescent="0.25">
      <c r="C82" s="302"/>
      <c r="D82" s="19"/>
      <c r="E82" s="559"/>
      <c r="F82" s="559"/>
      <c r="G82" s="559"/>
      <c r="H82" s="559"/>
      <c r="I82" s="559"/>
      <c r="J82" s="559"/>
      <c r="K82" s="559"/>
      <c r="L82" s="559"/>
      <c r="M82" s="156"/>
      <c r="O82" s="302" t="str">
        <f>IF(Y82="X","M",IF(Z82="X","X",""))</f>
        <v/>
      </c>
      <c r="P82" s="19">
        <v>5.0999999999999996</v>
      </c>
      <c r="Q82" s="559" t="s">
        <v>92</v>
      </c>
      <c r="R82" s="559"/>
      <c r="S82" s="559"/>
      <c r="T82" s="559"/>
      <c r="U82" s="559"/>
      <c r="V82" s="559"/>
      <c r="W82" s="559"/>
      <c r="X82" s="559"/>
      <c r="Y82" s="74"/>
    </row>
    <row r="83" spans="3:25" s="18" customFormat="1" ht="16.5" hidden="1" customHeight="1" x14ac:dyDescent="0.25">
      <c r="D83" s="21"/>
      <c r="E83" s="568"/>
      <c r="F83" s="568"/>
      <c r="G83" s="568"/>
      <c r="H83" s="568"/>
      <c r="I83" s="568"/>
      <c r="J83" s="568"/>
      <c r="K83" s="568"/>
      <c r="L83" s="568"/>
      <c r="M83" s="156"/>
      <c r="P83" s="21">
        <v>5.2</v>
      </c>
      <c r="Q83" s="568" t="s">
        <v>93</v>
      </c>
      <c r="R83" s="568"/>
      <c r="S83" s="568"/>
      <c r="T83" s="568"/>
      <c r="U83" s="568"/>
      <c r="V83" s="568"/>
      <c r="W83" s="568"/>
      <c r="X83" s="568"/>
      <c r="Y83" s="73"/>
    </row>
    <row r="84" spans="3:25" s="18" customFormat="1" ht="16.5" hidden="1" customHeight="1" x14ac:dyDescent="0.25">
      <c r="C84" s="302"/>
      <c r="D84" s="19"/>
      <c r="E84" s="559"/>
      <c r="F84" s="559"/>
      <c r="G84" s="559"/>
      <c r="H84" s="559"/>
      <c r="I84" s="559"/>
      <c r="J84" s="559"/>
      <c r="K84" s="559"/>
      <c r="L84" s="559"/>
      <c r="M84" s="156"/>
      <c r="O84" s="302" t="str">
        <f t="shared" ref="O84:O85" si="9">IF(Y84="X","M",IF(Z84="X","X",""))</f>
        <v/>
      </c>
      <c r="P84" s="19" t="s">
        <v>94</v>
      </c>
      <c r="Q84" s="559" t="s">
        <v>95</v>
      </c>
      <c r="R84" s="559"/>
      <c r="S84" s="559"/>
      <c r="T84" s="559"/>
      <c r="U84" s="559"/>
      <c r="V84" s="559"/>
      <c r="W84" s="559"/>
      <c r="X84" s="559"/>
      <c r="Y84" s="74"/>
    </row>
    <row r="85" spans="3:25" s="18" customFormat="1" ht="16.5" hidden="1" customHeight="1" x14ac:dyDescent="0.25">
      <c r="C85" s="302"/>
      <c r="D85" s="19"/>
      <c r="E85" s="559"/>
      <c r="F85" s="559"/>
      <c r="G85" s="559"/>
      <c r="H85" s="559"/>
      <c r="I85" s="559"/>
      <c r="J85" s="559"/>
      <c r="K85" s="559"/>
      <c r="L85" s="559"/>
      <c r="M85" s="156"/>
      <c r="O85" s="302" t="str">
        <f t="shared" si="9"/>
        <v/>
      </c>
      <c r="P85" s="19" t="s">
        <v>96</v>
      </c>
      <c r="Q85" s="559" t="s">
        <v>97</v>
      </c>
      <c r="R85" s="559"/>
      <c r="S85" s="559"/>
      <c r="T85" s="559"/>
      <c r="U85" s="559"/>
      <c r="V85" s="559"/>
      <c r="W85" s="559"/>
      <c r="X85" s="559"/>
      <c r="Y85" s="74"/>
    </row>
    <row r="86" spans="3:25" s="18" customFormat="1" ht="16.5" hidden="1" customHeight="1" x14ac:dyDescent="0.25">
      <c r="D86" s="21"/>
      <c r="E86" s="568"/>
      <c r="F86" s="568"/>
      <c r="G86" s="568"/>
      <c r="H86" s="568"/>
      <c r="I86" s="568"/>
      <c r="J86" s="568"/>
      <c r="K86" s="568"/>
      <c r="L86" s="568"/>
      <c r="M86" s="156"/>
      <c r="P86" s="21">
        <v>5.3</v>
      </c>
      <c r="Q86" s="568" t="s">
        <v>98</v>
      </c>
      <c r="R86" s="568"/>
      <c r="S86" s="568"/>
      <c r="T86" s="568"/>
      <c r="U86" s="568"/>
      <c r="V86" s="568"/>
      <c r="W86" s="568"/>
      <c r="X86" s="568"/>
      <c r="Y86" s="73"/>
    </row>
    <row r="87" spans="3:25" s="18" customFormat="1" ht="16.5" hidden="1" customHeight="1" x14ac:dyDescent="0.25">
      <c r="C87" s="302"/>
      <c r="D87" s="19"/>
      <c r="E87" s="559"/>
      <c r="F87" s="559"/>
      <c r="G87" s="559"/>
      <c r="H87" s="559"/>
      <c r="I87" s="559"/>
      <c r="J87" s="559"/>
      <c r="K87" s="559"/>
      <c r="L87" s="559"/>
      <c r="M87" s="156"/>
      <c r="O87" s="302" t="str">
        <f t="shared" ref="O87:O91" si="10">IF(Y87="X","M",IF(Z87="X","X",""))</f>
        <v/>
      </c>
      <c r="P87" s="19" t="s">
        <v>99</v>
      </c>
      <c r="Q87" s="559" t="s">
        <v>100</v>
      </c>
      <c r="R87" s="559"/>
      <c r="S87" s="559"/>
      <c r="T87" s="559"/>
      <c r="U87" s="559"/>
      <c r="V87" s="559"/>
      <c r="W87" s="559"/>
      <c r="X87" s="559"/>
      <c r="Y87" s="74"/>
    </row>
    <row r="88" spans="3:25" s="18" customFormat="1" ht="16.5" hidden="1" customHeight="1" x14ac:dyDescent="0.25">
      <c r="C88" s="302"/>
      <c r="D88" s="19"/>
      <c r="E88" s="559"/>
      <c r="F88" s="559"/>
      <c r="G88" s="559"/>
      <c r="H88" s="559"/>
      <c r="I88" s="559"/>
      <c r="J88" s="559"/>
      <c r="K88" s="559"/>
      <c r="L88" s="559"/>
      <c r="M88" s="156"/>
      <c r="O88" s="302" t="str">
        <f t="shared" si="10"/>
        <v/>
      </c>
      <c r="P88" s="19" t="s">
        <v>101</v>
      </c>
      <c r="Q88" s="559" t="s">
        <v>102</v>
      </c>
      <c r="R88" s="559"/>
      <c r="S88" s="559"/>
      <c r="T88" s="559"/>
      <c r="U88" s="559"/>
      <c r="V88" s="559"/>
      <c r="W88" s="559"/>
      <c r="X88" s="559"/>
      <c r="Y88" s="74"/>
    </row>
    <row r="89" spans="3:25" s="18" customFormat="1" ht="16.5" hidden="1" customHeight="1" x14ac:dyDescent="0.25">
      <c r="C89" s="302"/>
      <c r="D89" s="19"/>
      <c r="E89" s="559"/>
      <c r="F89" s="559"/>
      <c r="G89" s="559"/>
      <c r="H89" s="559"/>
      <c r="I89" s="559"/>
      <c r="J89" s="559"/>
      <c r="K89" s="559"/>
      <c r="L89" s="559"/>
      <c r="M89" s="156"/>
      <c r="O89" s="302" t="str">
        <f t="shared" si="10"/>
        <v/>
      </c>
      <c r="P89" s="19" t="s">
        <v>103</v>
      </c>
      <c r="Q89" s="559" t="s">
        <v>104</v>
      </c>
      <c r="R89" s="559"/>
      <c r="S89" s="559"/>
      <c r="T89" s="559"/>
      <c r="U89" s="559"/>
      <c r="V89" s="559"/>
      <c r="W89" s="559"/>
      <c r="X89" s="559"/>
      <c r="Y89" s="74"/>
    </row>
    <row r="90" spans="3:25" s="18" customFormat="1" ht="16.5" hidden="1" customHeight="1" x14ac:dyDescent="0.25">
      <c r="C90" s="302"/>
      <c r="D90" s="19"/>
      <c r="E90" s="559"/>
      <c r="F90" s="559"/>
      <c r="G90" s="559"/>
      <c r="H90" s="559"/>
      <c r="I90" s="559"/>
      <c r="J90" s="559"/>
      <c r="K90" s="559"/>
      <c r="L90" s="559"/>
      <c r="M90" s="156"/>
      <c r="O90" s="302" t="str">
        <f t="shared" si="10"/>
        <v/>
      </c>
      <c r="P90" s="19" t="s">
        <v>105</v>
      </c>
      <c r="Q90" s="559" t="s">
        <v>106</v>
      </c>
      <c r="R90" s="559"/>
      <c r="S90" s="559"/>
      <c r="T90" s="559"/>
      <c r="U90" s="559"/>
      <c r="V90" s="559"/>
      <c r="W90" s="559"/>
      <c r="X90" s="559"/>
      <c r="Y90" s="74"/>
    </row>
    <row r="91" spans="3:25" s="18" customFormat="1" ht="16.5" hidden="1" customHeight="1" x14ac:dyDescent="0.25">
      <c r="C91" s="302"/>
      <c r="D91" s="19"/>
      <c r="E91" s="559"/>
      <c r="F91" s="559"/>
      <c r="G91" s="559"/>
      <c r="H91" s="559"/>
      <c r="I91" s="559"/>
      <c r="J91" s="559"/>
      <c r="K91" s="559"/>
      <c r="L91" s="559"/>
      <c r="M91" s="156"/>
      <c r="O91" s="302" t="str">
        <f t="shared" si="10"/>
        <v/>
      </c>
      <c r="P91" s="19" t="s">
        <v>107</v>
      </c>
      <c r="Q91" s="559" t="s">
        <v>108</v>
      </c>
      <c r="R91" s="559"/>
      <c r="S91" s="559"/>
      <c r="T91" s="559"/>
      <c r="U91" s="559"/>
      <c r="V91" s="559"/>
      <c r="W91" s="559"/>
      <c r="X91" s="559"/>
      <c r="Y91" s="74"/>
    </row>
    <row r="92" spans="3:25" s="18" customFormat="1" ht="16.5" hidden="1" customHeight="1" x14ac:dyDescent="0.25">
      <c r="D92" s="21"/>
      <c r="E92" s="568"/>
      <c r="F92" s="568"/>
      <c r="G92" s="568"/>
      <c r="H92" s="568"/>
      <c r="I92" s="568"/>
      <c r="J92" s="568"/>
      <c r="K92" s="568"/>
      <c r="L92" s="568"/>
      <c r="M92" s="156"/>
      <c r="P92" s="21">
        <v>5.4</v>
      </c>
      <c r="Q92" s="568" t="s">
        <v>109</v>
      </c>
      <c r="R92" s="568"/>
      <c r="S92" s="568"/>
      <c r="T92" s="568"/>
      <c r="U92" s="568"/>
      <c r="V92" s="568"/>
      <c r="W92" s="568"/>
      <c r="X92" s="568"/>
      <c r="Y92" s="73"/>
    </row>
    <row r="93" spans="3:25" s="18" customFormat="1" ht="16.5" hidden="1" customHeight="1" x14ac:dyDescent="0.25">
      <c r="C93" s="302"/>
      <c r="D93" s="19"/>
      <c r="E93" s="559"/>
      <c r="F93" s="559"/>
      <c r="G93" s="559"/>
      <c r="H93" s="559"/>
      <c r="I93" s="559"/>
      <c r="J93" s="559"/>
      <c r="K93" s="559"/>
      <c r="L93" s="559"/>
      <c r="M93" s="156"/>
      <c r="O93" s="302" t="str">
        <f t="shared" ref="O93:O95" si="11">IF(Y93="X","M",IF(Z93="X","X",""))</f>
        <v/>
      </c>
      <c r="P93" s="19" t="s">
        <v>110</v>
      </c>
      <c r="Q93" s="559" t="s">
        <v>111</v>
      </c>
      <c r="R93" s="559"/>
      <c r="S93" s="559"/>
      <c r="T93" s="559"/>
      <c r="U93" s="559"/>
      <c r="V93" s="559"/>
      <c r="W93" s="559"/>
      <c r="X93" s="559"/>
      <c r="Y93" s="74"/>
    </row>
    <row r="94" spans="3:25" s="18" customFormat="1" ht="16.5" hidden="1" customHeight="1" x14ac:dyDescent="0.25">
      <c r="C94" s="302"/>
      <c r="D94" s="19"/>
      <c r="E94" s="559"/>
      <c r="F94" s="559"/>
      <c r="G94" s="559"/>
      <c r="H94" s="559"/>
      <c r="I94" s="559"/>
      <c r="J94" s="559"/>
      <c r="K94" s="559"/>
      <c r="L94" s="559"/>
      <c r="M94" s="156"/>
      <c r="O94" s="302" t="str">
        <f t="shared" si="11"/>
        <v/>
      </c>
      <c r="P94" s="19" t="s">
        <v>112</v>
      </c>
      <c r="Q94" s="559" t="s">
        <v>113</v>
      </c>
      <c r="R94" s="559"/>
      <c r="S94" s="559"/>
      <c r="T94" s="559"/>
      <c r="U94" s="559"/>
      <c r="V94" s="559"/>
      <c r="W94" s="559"/>
      <c r="X94" s="559"/>
      <c r="Y94" s="74"/>
    </row>
    <row r="95" spans="3:25" s="18" customFormat="1" ht="16.5" hidden="1" customHeight="1" x14ac:dyDescent="0.25">
      <c r="C95" s="302"/>
      <c r="D95" s="19"/>
      <c r="E95" s="559"/>
      <c r="F95" s="559"/>
      <c r="G95" s="559"/>
      <c r="H95" s="559"/>
      <c r="I95" s="559"/>
      <c r="J95" s="559"/>
      <c r="K95" s="559"/>
      <c r="L95" s="559"/>
      <c r="M95" s="156"/>
      <c r="O95" s="302" t="str">
        <f t="shared" si="11"/>
        <v/>
      </c>
      <c r="P95" s="19" t="s">
        <v>114</v>
      </c>
      <c r="Q95" s="559" t="s">
        <v>115</v>
      </c>
      <c r="R95" s="559"/>
      <c r="S95" s="559"/>
      <c r="T95" s="559"/>
      <c r="U95" s="559"/>
      <c r="V95" s="559"/>
      <c r="W95" s="559"/>
      <c r="X95" s="559"/>
      <c r="Y95" s="74"/>
    </row>
    <row r="96" spans="3:25" s="18" customFormat="1" ht="16.5" hidden="1" customHeight="1" x14ac:dyDescent="0.25">
      <c r="D96" s="21"/>
      <c r="E96" s="568"/>
      <c r="F96" s="568"/>
      <c r="G96" s="568"/>
      <c r="H96" s="568"/>
      <c r="I96" s="568"/>
      <c r="J96" s="568"/>
      <c r="K96" s="568"/>
      <c r="L96" s="568"/>
      <c r="M96" s="156"/>
      <c r="P96" s="21">
        <v>5.6</v>
      </c>
      <c r="Q96" s="568" t="s">
        <v>116</v>
      </c>
      <c r="R96" s="568"/>
      <c r="S96" s="568"/>
      <c r="T96" s="568"/>
      <c r="U96" s="568"/>
      <c r="V96" s="568"/>
      <c r="W96" s="568"/>
      <c r="X96" s="568"/>
      <c r="Y96" s="73"/>
    </row>
    <row r="97" spans="3:25" s="18" customFormat="1" ht="16.5" hidden="1" customHeight="1" x14ac:dyDescent="0.25">
      <c r="C97" s="302"/>
      <c r="D97" s="19"/>
      <c r="E97" s="559"/>
      <c r="F97" s="559"/>
      <c r="G97" s="559"/>
      <c r="H97" s="559"/>
      <c r="I97" s="559"/>
      <c r="J97" s="559"/>
      <c r="K97" s="559"/>
      <c r="L97" s="559"/>
      <c r="M97" s="156"/>
      <c r="O97" s="302" t="str">
        <f t="shared" ref="O97:O98" si="12">IF(Y97="X","M",IF(Z97="X","X",""))</f>
        <v/>
      </c>
      <c r="P97" s="19" t="s">
        <v>117</v>
      </c>
      <c r="Q97" s="559" t="s">
        <v>118</v>
      </c>
      <c r="R97" s="559"/>
      <c r="S97" s="559"/>
      <c r="T97" s="559"/>
      <c r="U97" s="559"/>
      <c r="V97" s="559"/>
      <c r="W97" s="559"/>
      <c r="X97" s="559"/>
      <c r="Y97" s="74"/>
    </row>
    <row r="98" spans="3:25" s="18" customFormat="1" ht="16.5" hidden="1" customHeight="1" x14ac:dyDescent="0.25">
      <c r="C98" s="302"/>
      <c r="D98" s="19"/>
      <c r="E98" s="559"/>
      <c r="F98" s="559"/>
      <c r="G98" s="559"/>
      <c r="H98" s="559"/>
      <c r="I98" s="559"/>
      <c r="J98" s="559"/>
      <c r="K98" s="559"/>
      <c r="L98" s="559"/>
      <c r="M98" s="156"/>
      <c r="O98" s="302" t="str">
        <f t="shared" si="12"/>
        <v/>
      </c>
      <c r="P98" s="19" t="s">
        <v>119</v>
      </c>
      <c r="Q98" s="559" t="s">
        <v>120</v>
      </c>
      <c r="R98" s="559"/>
      <c r="S98" s="559"/>
      <c r="T98" s="559"/>
      <c r="U98" s="559"/>
      <c r="V98" s="559"/>
      <c r="W98" s="559"/>
      <c r="X98" s="559"/>
      <c r="Y98" s="74"/>
    </row>
    <row r="99" spans="3:25" s="18" customFormat="1" ht="16.5" hidden="1" customHeight="1" x14ac:dyDescent="0.25">
      <c r="D99" s="21"/>
      <c r="E99" s="568"/>
      <c r="F99" s="568"/>
      <c r="G99" s="568"/>
      <c r="H99" s="568"/>
      <c r="I99" s="568"/>
      <c r="J99" s="568"/>
      <c r="K99" s="568"/>
      <c r="L99" s="568"/>
      <c r="M99" s="156"/>
      <c r="P99" s="21">
        <v>5.7</v>
      </c>
      <c r="Q99" s="568" t="s">
        <v>121</v>
      </c>
      <c r="R99" s="568"/>
      <c r="S99" s="568"/>
      <c r="T99" s="568"/>
      <c r="U99" s="568"/>
      <c r="V99" s="568"/>
      <c r="W99" s="568"/>
      <c r="X99" s="568"/>
      <c r="Y99" s="73"/>
    </row>
    <row r="100" spans="3:25" s="18" customFormat="1" ht="16.5" hidden="1" customHeight="1" x14ac:dyDescent="0.25">
      <c r="C100" s="302"/>
      <c r="D100" s="19"/>
      <c r="E100" s="559"/>
      <c r="F100" s="559"/>
      <c r="G100" s="559"/>
      <c r="H100" s="559"/>
      <c r="I100" s="559"/>
      <c r="J100" s="559"/>
      <c r="K100" s="559"/>
      <c r="L100" s="559"/>
      <c r="M100" s="156"/>
      <c r="O100" s="302" t="str">
        <f t="shared" ref="O100:O108" si="13">IF(Y100="X","M",IF(Z100="X","X",""))</f>
        <v/>
      </c>
      <c r="P100" s="19" t="s">
        <v>122</v>
      </c>
      <c r="Q100" s="559" t="s">
        <v>123</v>
      </c>
      <c r="R100" s="559"/>
      <c r="S100" s="559"/>
      <c r="T100" s="559"/>
      <c r="U100" s="559"/>
      <c r="V100" s="559"/>
      <c r="W100" s="559"/>
      <c r="X100" s="559"/>
      <c r="Y100" s="74"/>
    </row>
    <row r="101" spans="3:25" s="18" customFormat="1" ht="16.5" hidden="1" customHeight="1" x14ac:dyDescent="0.25">
      <c r="C101" s="302"/>
      <c r="D101" s="19"/>
      <c r="E101" s="559"/>
      <c r="F101" s="559"/>
      <c r="G101" s="559"/>
      <c r="H101" s="559"/>
      <c r="I101" s="559"/>
      <c r="J101" s="559"/>
      <c r="K101" s="559"/>
      <c r="L101" s="559"/>
      <c r="M101" s="156"/>
      <c r="O101" s="302" t="str">
        <f t="shared" si="13"/>
        <v/>
      </c>
      <c r="P101" s="19" t="s">
        <v>124</v>
      </c>
      <c r="Q101" s="559" t="s">
        <v>125</v>
      </c>
      <c r="R101" s="559"/>
      <c r="S101" s="559"/>
      <c r="T101" s="559"/>
      <c r="U101" s="559"/>
      <c r="V101" s="559"/>
      <c r="W101" s="559"/>
      <c r="X101" s="559"/>
      <c r="Y101" s="74"/>
    </row>
    <row r="102" spans="3:25" s="18" customFormat="1" ht="16.5" hidden="1" customHeight="1" x14ac:dyDescent="0.25">
      <c r="C102" s="302"/>
      <c r="D102" s="19"/>
      <c r="E102" s="559"/>
      <c r="F102" s="559"/>
      <c r="G102" s="559"/>
      <c r="H102" s="559"/>
      <c r="I102" s="559"/>
      <c r="J102" s="559"/>
      <c r="K102" s="559"/>
      <c r="L102" s="559"/>
      <c r="M102" s="156"/>
      <c r="O102" s="302" t="str">
        <f t="shared" si="13"/>
        <v/>
      </c>
      <c r="P102" s="19" t="s">
        <v>126</v>
      </c>
      <c r="Q102" s="559" t="s">
        <v>127</v>
      </c>
      <c r="R102" s="559"/>
      <c r="S102" s="559"/>
      <c r="T102" s="559"/>
      <c r="U102" s="559"/>
      <c r="V102" s="559"/>
      <c r="W102" s="559"/>
      <c r="X102" s="559"/>
      <c r="Y102" s="74"/>
    </row>
    <row r="103" spans="3:25" s="18" customFormat="1" ht="16.5" hidden="1" customHeight="1" x14ac:dyDescent="0.25">
      <c r="C103" s="302"/>
      <c r="D103" s="19"/>
      <c r="E103" s="559"/>
      <c r="F103" s="559"/>
      <c r="G103" s="559"/>
      <c r="H103" s="559"/>
      <c r="I103" s="559"/>
      <c r="J103" s="559"/>
      <c r="K103" s="559"/>
      <c r="L103" s="559"/>
      <c r="M103" s="156"/>
      <c r="O103" s="302" t="str">
        <f t="shared" si="13"/>
        <v/>
      </c>
      <c r="P103" s="19" t="s">
        <v>128</v>
      </c>
      <c r="Q103" s="559" t="s">
        <v>129</v>
      </c>
      <c r="R103" s="559"/>
      <c r="S103" s="559"/>
      <c r="T103" s="559"/>
      <c r="U103" s="559"/>
      <c r="V103" s="559"/>
      <c r="W103" s="559"/>
      <c r="X103" s="559"/>
      <c r="Y103" s="74"/>
    </row>
    <row r="104" spans="3:25" s="18" customFormat="1" ht="16.5" hidden="1" customHeight="1" x14ac:dyDescent="0.25">
      <c r="C104" s="302"/>
      <c r="D104" s="19"/>
      <c r="E104" s="559"/>
      <c r="F104" s="559"/>
      <c r="G104" s="559"/>
      <c r="H104" s="559"/>
      <c r="I104" s="559"/>
      <c r="J104" s="559"/>
      <c r="K104" s="559"/>
      <c r="L104" s="559"/>
      <c r="M104" s="156"/>
      <c r="O104" s="302" t="str">
        <f t="shared" si="13"/>
        <v/>
      </c>
      <c r="P104" s="19" t="s">
        <v>130</v>
      </c>
      <c r="Q104" s="559" t="s">
        <v>131</v>
      </c>
      <c r="R104" s="559"/>
      <c r="S104" s="559"/>
      <c r="T104" s="559"/>
      <c r="U104" s="559"/>
      <c r="V104" s="559"/>
      <c r="W104" s="559"/>
      <c r="X104" s="559"/>
      <c r="Y104" s="74"/>
    </row>
    <row r="105" spans="3:25" s="18" customFormat="1" ht="16.5" hidden="1" customHeight="1" x14ac:dyDescent="0.25">
      <c r="C105" s="302"/>
      <c r="D105" s="19"/>
      <c r="E105" s="559"/>
      <c r="F105" s="559"/>
      <c r="G105" s="559"/>
      <c r="H105" s="559"/>
      <c r="I105" s="559"/>
      <c r="J105" s="559"/>
      <c r="K105" s="559"/>
      <c r="L105" s="559"/>
      <c r="M105" s="156"/>
      <c r="O105" s="302" t="str">
        <f t="shared" si="13"/>
        <v/>
      </c>
      <c r="P105" s="19" t="s">
        <v>132</v>
      </c>
      <c r="Q105" s="559" t="s">
        <v>133</v>
      </c>
      <c r="R105" s="559"/>
      <c r="S105" s="559"/>
      <c r="T105" s="559"/>
      <c r="U105" s="559"/>
      <c r="V105" s="559"/>
      <c r="W105" s="559"/>
      <c r="X105" s="559"/>
      <c r="Y105" s="74"/>
    </row>
    <row r="106" spans="3:25" s="18" customFormat="1" ht="16.5" hidden="1" customHeight="1" x14ac:dyDescent="0.25">
      <c r="C106" s="302"/>
      <c r="D106" s="19"/>
      <c r="E106" s="559"/>
      <c r="F106" s="559"/>
      <c r="G106" s="559"/>
      <c r="H106" s="559"/>
      <c r="I106" s="559"/>
      <c r="J106" s="559"/>
      <c r="K106" s="559"/>
      <c r="L106" s="559"/>
      <c r="M106" s="156"/>
      <c r="O106" s="302" t="str">
        <f t="shared" si="13"/>
        <v/>
      </c>
      <c r="P106" s="19" t="s">
        <v>134</v>
      </c>
      <c r="Q106" s="559" t="s">
        <v>135</v>
      </c>
      <c r="R106" s="559"/>
      <c r="S106" s="559"/>
      <c r="T106" s="559"/>
      <c r="U106" s="559"/>
      <c r="V106" s="559"/>
      <c r="W106" s="559"/>
      <c r="X106" s="559"/>
      <c r="Y106" s="74"/>
    </row>
    <row r="107" spans="3:25" s="18" customFormat="1" ht="16.5" hidden="1" customHeight="1" x14ac:dyDescent="0.25">
      <c r="C107" s="302"/>
      <c r="D107" s="19"/>
      <c r="E107" s="559"/>
      <c r="F107" s="559"/>
      <c r="G107" s="559"/>
      <c r="H107" s="559"/>
      <c r="I107" s="559"/>
      <c r="J107" s="559"/>
      <c r="K107" s="559"/>
      <c r="L107" s="559"/>
      <c r="M107" s="156"/>
      <c r="O107" s="302" t="str">
        <f t="shared" si="13"/>
        <v/>
      </c>
      <c r="P107" s="19" t="s">
        <v>136</v>
      </c>
      <c r="Q107" s="559" t="s">
        <v>137</v>
      </c>
      <c r="R107" s="559"/>
      <c r="S107" s="559"/>
      <c r="T107" s="559"/>
      <c r="U107" s="559"/>
      <c r="V107" s="559"/>
      <c r="W107" s="559"/>
      <c r="X107" s="559"/>
      <c r="Y107" s="74"/>
    </row>
    <row r="108" spans="3:25" s="18" customFormat="1" ht="16.5" hidden="1" customHeight="1" x14ac:dyDescent="0.25">
      <c r="C108" s="302"/>
      <c r="D108" s="19"/>
      <c r="E108" s="559"/>
      <c r="F108" s="559"/>
      <c r="G108" s="559"/>
      <c r="H108" s="559"/>
      <c r="I108" s="559"/>
      <c r="J108" s="559"/>
      <c r="K108" s="559"/>
      <c r="L108" s="559"/>
      <c r="M108" s="156"/>
      <c r="O108" s="302" t="str">
        <f t="shared" si="13"/>
        <v/>
      </c>
      <c r="P108" s="19" t="s">
        <v>138</v>
      </c>
      <c r="Q108" s="559" t="s">
        <v>139</v>
      </c>
      <c r="R108" s="559"/>
      <c r="S108" s="559"/>
      <c r="T108" s="559"/>
      <c r="U108" s="559"/>
      <c r="V108" s="559"/>
      <c r="W108" s="559"/>
      <c r="X108" s="559"/>
      <c r="Y108" s="74"/>
    </row>
    <row r="109" spans="3:25" s="18" customFormat="1" ht="16.5" hidden="1" customHeight="1" x14ac:dyDescent="0.25">
      <c r="C109" s="560"/>
      <c r="D109" s="560"/>
      <c r="E109" s="560"/>
      <c r="F109" s="560"/>
      <c r="G109" s="560"/>
      <c r="H109" s="560"/>
      <c r="I109" s="560"/>
      <c r="J109" s="560"/>
      <c r="K109" s="560"/>
      <c r="L109" s="560"/>
      <c r="M109" s="156"/>
      <c r="O109" s="560" t="s">
        <v>140</v>
      </c>
      <c r="P109" s="560"/>
      <c r="Q109" s="560"/>
      <c r="R109" s="560"/>
      <c r="S109" s="560"/>
      <c r="T109" s="560"/>
      <c r="U109" s="560"/>
      <c r="V109" s="560"/>
      <c r="W109" s="560"/>
      <c r="X109" s="560"/>
      <c r="Y109" s="73"/>
    </row>
    <row r="110" spans="3:25" s="18" customFormat="1" ht="16.5" hidden="1" customHeight="1" x14ac:dyDescent="0.25">
      <c r="C110" s="302"/>
      <c r="D110" s="19"/>
      <c r="E110" s="559"/>
      <c r="F110" s="559"/>
      <c r="G110" s="559"/>
      <c r="H110" s="559"/>
      <c r="I110" s="559"/>
      <c r="J110" s="559"/>
      <c r="K110" s="559"/>
      <c r="L110" s="559"/>
      <c r="M110" s="156"/>
      <c r="O110" s="302" t="str">
        <f t="shared" ref="O110:O112" si="14">IF(Y110="X","M",IF(Z110="X","X",""))</f>
        <v/>
      </c>
      <c r="P110" s="19">
        <v>6.1</v>
      </c>
      <c r="Q110" s="559" t="s">
        <v>141</v>
      </c>
      <c r="R110" s="559"/>
      <c r="S110" s="559"/>
      <c r="T110" s="559"/>
      <c r="U110" s="559"/>
      <c r="V110" s="559"/>
      <c r="W110" s="559"/>
      <c r="X110" s="559"/>
      <c r="Y110" s="74"/>
    </row>
    <row r="111" spans="3:25" s="18" customFormat="1" ht="16.5" hidden="1" customHeight="1" x14ac:dyDescent="0.25">
      <c r="C111" s="302"/>
      <c r="D111" s="19"/>
      <c r="E111" s="559"/>
      <c r="F111" s="559"/>
      <c r="G111" s="559"/>
      <c r="H111" s="559"/>
      <c r="I111" s="559"/>
      <c r="J111" s="559"/>
      <c r="K111" s="559"/>
      <c r="L111" s="559"/>
      <c r="M111" s="156"/>
      <c r="O111" s="302" t="str">
        <f t="shared" si="14"/>
        <v/>
      </c>
      <c r="P111" s="19">
        <v>6.2</v>
      </c>
      <c r="Q111" s="559" t="s">
        <v>142</v>
      </c>
      <c r="R111" s="559"/>
      <c r="S111" s="559"/>
      <c r="T111" s="559"/>
      <c r="U111" s="559"/>
      <c r="V111" s="559"/>
      <c r="W111" s="559"/>
      <c r="X111" s="559"/>
      <c r="Y111" s="74"/>
    </row>
    <row r="112" spans="3:25" s="18" customFormat="1" ht="16.5" hidden="1" customHeight="1" x14ac:dyDescent="0.25">
      <c r="C112" s="302"/>
      <c r="D112" s="19"/>
      <c r="E112" s="559"/>
      <c r="F112" s="559"/>
      <c r="G112" s="559"/>
      <c r="H112" s="559"/>
      <c r="I112" s="559"/>
      <c r="J112" s="559"/>
      <c r="K112" s="559"/>
      <c r="L112" s="559"/>
      <c r="M112" s="156"/>
      <c r="O112" s="302" t="str">
        <f t="shared" si="14"/>
        <v/>
      </c>
      <c r="P112" s="19">
        <v>6.3</v>
      </c>
      <c r="Q112" s="559" t="s">
        <v>143</v>
      </c>
      <c r="R112" s="559"/>
      <c r="S112" s="559"/>
      <c r="T112" s="559"/>
      <c r="U112" s="559"/>
      <c r="V112" s="559"/>
      <c r="W112" s="559"/>
      <c r="X112" s="559"/>
      <c r="Y112" s="74"/>
    </row>
    <row r="113" spans="2:25" s="18" customFormat="1" ht="16.5" hidden="1" customHeight="1" x14ac:dyDescent="0.25">
      <c r="C113" s="560"/>
      <c r="D113" s="560"/>
      <c r="E113" s="560"/>
      <c r="F113" s="560"/>
      <c r="G113" s="560"/>
      <c r="H113" s="560"/>
      <c r="I113" s="560"/>
      <c r="J113" s="560"/>
      <c r="K113" s="560"/>
      <c r="L113" s="560"/>
      <c r="M113" s="156"/>
      <c r="O113" s="560" t="s">
        <v>144</v>
      </c>
      <c r="P113" s="560"/>
      <c r="Q113" s="560"/>
      <c r="R113" s="560"/>
      <c r="S113" s="560"/>
      <c r="T113" s="560"/>
      <c r="U113" s="560"/>
      <c r="V113" s="560"/>
      <c r="W113" s="560"/>
      <c r="X113" s="560"/>
      <c r="Y113" s="73"/>
    </row>
    <row r="114" spans="2:25" s="18" customFormat="1" ht="16.5" hidden="1" customHeight="1" x14ac:dyDescent="0.25">
      <c r="C114" s="302"/>
      <c r="D114" s="19"/>
      <c r="E114" s="559"/>
      <c r="F114" s="559"/>
      <c r="G114" s="559"/>
      <c r="H114" s="559"/>
      <c r="I114" s="559"/>
      <c r="J114" s="559"/>
      <c r="K114" s="559"/>
      <c r="L114" s="559"/>
      <c r="M114" s="156"/>
      <c r="O114" s="302" t="str">
        <f t="shared" ref="O114:O117" si="15">IF(Y114="X","M",IF(Z114="X","X",""))</f>
        <v/>
      </c>
      <c r="P114" s="19">
        <v>7.1</v>
      </c>
      <c r="Q114" s="559" t="s">
        <v>145</v>
      </c>
      <c r="R114" s="559"/>
      <c r="S114" s="559"/>
      <c r="T114" s="559"/>
      <c r="U114" s="559"/>
      <c r="V114" s="559"/>
      <c r="W114" s="559"/>
      <c r="X114" s="559"/>
      <c r="Y114" s="74"/>
    </row>
    <row r="115" spans="2:25" s="18" customFormat="1" ht="16.5" hidden="1" customHeight="1" x14ac:dyDescent="0.25">
      <c r="C115" s="302"/>
      <c r="D115" s="19"/>
      <c r="E115" s="559"/>
      <c r="F115" s="559"/>
      <c r="G115" s="559"/>
      <c r="H115" s="559"/>
      <c r="I115" s="559"/>
      <c r="J115" s="559"/>
      <c r="K115" s="559"/>
      <c r="L115" s="559"/>
      <c r="M115" s="156"/>
      <c r="O115" s="302" t="str">
        <f t="shared" si="15"/>
        <v/>
      </c>
      <c r="P115" s="19">
        <v>7.2</v>
      </c>
      <c r="Q115" s="559" t="s">
        <v>146</v>
      </c>
      <c r="R115" s="559"/>
      <c r="S115" s="559"/>
      <c r="T115" s="559"/>
      <c r="U115" s="559"/>
      <c r="V115" s="559"/>
      <c r="W115" s="559"/>
      <c r="X115" s="559"/>
      <c r="Y115" s="74"/>
    </row>
    <row r="116" spans="2:25" s="18" customFormat="1" ht="16.5" hidden="1" customHeight="1" x14ac:dyDescent="0.25">
      <c r="C116" s="302"/>
      <c r="D116" s="19"/>
      <c r="E116" s="559"/>
      <c r="F116" s="559"/>
      <c r="G116" s="559"/>
      <c r="H116" s="559"/>
      <c r="I116" s="559"/>
      <c r="J116" s="559"/>
      <c r="K116" s="559"/>
      <c r="L116" s="559"/>
      <c r="M116" s="156"/>
      <c r="O116" s="302" t="str">
        <f t="shared" si="15"/>
        <v/>
      </c>
      <c r="P116" s="19">
        <v>7.3</v>
      </c>
      <c r="Q116" s="559" t="s">
        <v>147</v>
      </c>
      <c r="R116" s="559"/>
      <c r="S116" s="559"/>
      <c r="T116" s="559"/>
      <c r="U116" s="559"/>
      <c r="V116" s="559"/>
      <c r="W116" s="559"/>
      <c r="X116" s="559"/>
      <c r="Y116" s="74"/>
    </row>
    <row r="117" spans="2:25" s="18" customFormat="1" ht="16.5" hidden="1" customHeight="1" x14ac:dyDescent="0.25">
      <c r="C117" s="302"/>
      <c r="D117" s="19"/>
      <c r="E117" s="559"/>
      <c r="F117" s="559"/>
      <c r="G117" s="559"/>
      <c r="H117" s="559"/>
      <c r="I117" s="559"/>
      <c r="J117" s="559"/>
      <c r="K117" s="559"/>
      <c r="L117" s="559"/>
      <c r="M117" s="156"/>
      <c r="O117" s="302" t="str">
        <f t="shared" si="15"/>
        <v/>
      </c>
      <c r="P117" s="19">
        <v>7.4</v>
      </c>
      <c r="Q117" s="559" t="s">
        <v>148</v>
      </c>
      <c r="R117" s="559"/>
      <c r="S117" s="559"/>
      <c r="T117" s="559"/>
      <c r="U117" s="559"/>
      <c r="V117" s="559"/>
      <c r="W117" s="559"/>
      <c r="X117" s="559"/>
      <c r="Y117" s="74"/>
    </row>
    <row r="118" spans="2:25" s="18" customFormat="1" ht="16.5" hidden="1" customHeight="1" x14ac:dyDescent="0.25">
      <c r="C118" s="560"/>
      <c r="D118" s="560"/>
      <c r="E118" s="560"/>
      <c r="F118" s="560"/>
      <c r="G118" s="560"/>
      <c r="H118" s="560"/>
      <c r="I118" s="560"/>
      <c r="J118" s="560"/>
      <c r="K118" s="560"/>
      <c r="L118" s="560"/>
      <c r="M118" s="156"/>
      <c r="O118" s="560" t="s">
        <v>149</v>
      </c>
      <c r="P118" s="560"/>
      <c r="Q118" s="560"/>
      <c r="R118" s="560"/>
      <c r="S118" s="560"/>
      <c r="T118" s="560"/>
      <c r="U118" s="560"/>
      <c r="V118" s="560"/>
      <c r="W118" s="560"/>
      <c r="X118" s="560"/>
      <c r="Y118" s="73"/>
    </row>
    <row r="119" spans="2:25" s="18" customFormat="1" ht="16.5" hidden="1" customHeight="1" x14ac:dyDescent="0.25">
      <c r="C119" s="302"/>
      <c r="D119" s="19"/>
      <c r="E119" s="559"/>
      <c r="F119" s="559"/>
      <c r="G119" s="559"/>
      <c r="H119" s="559"/>
      <c r="I119" s="559"/>
      <c r="J119" s="559"/>
      <c r="K119" s="559"/>
      <c r="L119" s="559"/>
      <c r="M119" s="156"/>
      <c r="O119" s="302" t="str">
        <f>IF(Y119="X","M",IF(Z119="X","X",""))</f>
        <v/>
      </c>
      <c r="P119" s="19">
        <v>8.1</v>
      </c>
      <c r="Q119" s="559" t="s">
        <v>150</v>
      </c>
      <c r="R119" s="559"/>
      <c r="S119" s="559"/>
      <c r="T119" s="559"/>
      <c r="U119" s="559"/>
      <c r="V119" s="559"/>
      <c r="W119" s="559"/>
      <c r="X119" s="559"/>
      <c r="Y119" s="74"/>
    </row>
    <row r="120" spans="2:25" s="18" customFormat="1" ht="16.5" hidden="1" customHeight="1" x14ac:dyDescent="0.25">
      <c r="D120" s="21"/>
      <c r="E120" s="568"/>
      <c r="F120" s="568"/>
      <c r="G120" s="568"/>
      <c r="H120" s="568"/>
      <c r="I120" s="568"/>
      <c r="J120" s="568"/>
      <c r="K120" s="568"/>
      <c r="L120" s="568"/>
      <c r="M120" s="156"/>
      <c r="P120" s="21">
        <v>8.1999999999999993</v>
      </c>
      <c r="Q120" s="568" t="s">
        <v>151</v>
      </c>
      <c r="R120" s="568"/>
      <c r="S120" s="568"/>
      <c r="T120" s="568"/>
      <c r="U120" s="568"/>
      <c r="V120" s="568"/>
      <c r="W120" s="568"/>
      <c r="X120" s="568"/>
      <c r="Y120" s="74"/>
    </row>
    <row r="121" spans="2:25" s="18" customFormat="1" ht="16.5" hidden="1" customHeight="1" x14ac:dyDescent="0.25">
      <c r="C121" s="302"/>
      <c r="D121" s="19"/>
      <c r="E121" s="559"/>
      <c r="F121" s="559"/>
      <c r="G121" s="559"/>
      <c r="H121" s="559"/>
      <c r="I121" s="559"/>
      <c r="J121" s="559"/>
      <c r="K121" s="559"/>
      <c r="L121" s="559"/>
      <c r="M121" s="156"/>
      <c r="O121" s="302" t="str">
        <f t="shared" ref="O121:O124" si="16">IF(Y121="X","M",IF(Z121="X","X",""))</f>
        <v/>
      </c>
      <c r="P121" s="19" t="s">
        <v>152</v>
      </c>
      <c r="Q121" s="559" t="s">
        <v>153</v>
      </c>
      <c r="R121" s="559"/>
      <c r="S121" s="559"/>
      <c r="T121" s="559"/>
      <c r="U121" s="559"/>
      <c r="V121" s="559"/>
      <c r="W121" s="559"/>
      <c r="X121" s="559"/>
      <c r="Y121" s="74"/>
    </row>
    <row r="122" spans="2:25" s="18" customFormat="1" ht="16.5" hidden="1" customHeight="1" x14ac:dyDescent="0.25">
      <c r="C122" s="302"/>
      <c r="D122" s="19"/>
      <c r="E122" s="559"/>
      <c r="F122" s="559"/>
      <c r="G122" s="559"/>
      <c r="H122" s="559"/>
      <c r="I122" s="559"/>
      <c r="J122" s="559"/>
      <c r="K122" s="559"/>
      <c r="L122" s="559"/>
      <c r="M122" s="156"/>
      <c r="O122" s="302" t="str">
        <f t="shared" si="16"/>
        <v/>
      </c>
      <c r="P122" s="19" t="s">
        <v>154</v>
      </c>
      <c r="Q122" s="559" t="s">
        <v>155</v>
      </c>
      <c r="R122" s="559"/>
      <c r="S122" s="559"/>
      <c r="T122" s="559"/>
      <c r="U122" s="559"/>
      <c r="V122" s="559"/>
      <c r="W122" s="559"/>
      <c r="X122" s="559"/>
      <c r="Y122" s="74"/>
    </row>
    <row r="123" spans="2:25" s="18" customFormat="1" ht="16.5" hidden="1" customHeight="1" x14ac:dyDescent="0.25">
      <c r="C123" s="302"/>
      <c r="D123" s="19"/>
      <c r="E123" s="559"/>
      <c r="F123" s="559"/>
      <c r="G123" s="559"/>
      <c r="H123" s="559"/>
      <c r="I123" s="559"/>
      <c r="J123" s="559"/>
      <c r="K123" s="559"/>
      <c r="L123" s="559"/>
      <c r="M123" s="156"/>
      <c r="O123" s="302" t="str">
        <f t="shared" si="16"/>
        <v/>
      </c>
      <c r="P123" s="19" t="s">
        <v>156</v>
      </c>
      <c r="Q123" s="559" t="s">
        <v>129</v>
      </c>
      <c r="R123" s="559"/>
      <c r="S123" s="559"/>
      <c r="T123" s="559"/>
      <c r="U123" s="559"/>
      <c r="V123" s="559"/>
      <c r="W123" s="559"/>
      <c r="X123" s="559"/>
      <c r="Y123" s="74"/>
    </row>
    <row r="124" spans="2:25" s="18" customFormat="1" ht="16.5" hidden="1" customHeight="1" x14ac:dyDescent="0.25">
      <c r="C124" s="302"/>
      <c r="D124" s="19"/>
      <c r="E124" s="559"/>
      <c r="F124" s="559"/>
      <c r="G124" s="559"/>
      <c r="H124" s="559"/>
      <c r="I124" s="559"/>
      <c r="J124" s="559"/>
      <c r="K124" s="559"/>
      <c r="L124" s="559"/>
      <c r="M124" s="156"/>
      <c r="O124" s="302" t="str">
        <f t="shared" si="16"/>
        <v/>
      </c>
      <c r="P124" s="19" t="s">
        <v>157</v>
      </c>
      <c r="Q124" s="559" t="s">
        <v>158</v>
      </c>
      <c r="R124" s="559"/>
      <c r="S124" s="559"/>
      <c r="T124" s="559"/>
      <c r="U124" s="559"/>
      <c r="V124" s="559"/>
      <c r="W124" s="559"/>
      <c r="X124" s="559"/>
      <c r="Y124" s="74"/>
    </row>
    <row r="125" spans="2:25" ht="15" hidden="1" customHeight="1" x14ac:dyDescent="0.25">
      <c r="E125" s="11"/>
      <c r="M125" s="154"/>
      <c r="Q125" s="11"/>
    </row>
    <row r="126" spans="2:25" s="11" customFormat="1" ht="12" hidden="1" customHeight="1" thickBot="1" x14ac:dyDescent="0.3">
      <c r="B126" s="516"/>
      <c r="C126" s="516"/>
      <c r="D126" s="516"/>
      <c r="E126" s="516"/>
      <c r="F126" s="516"/>
      <c r="G126" s="516"/>
      <c r="H126" s="516"/>
      <c r="I126" s="516"/>
      <c r="J126" s="516"/>
      <c r="K126" s="516"/>
      <c r="L126" s="516"/>
      <c r="M126" s="155"/>
      <c r="N126" s="516"/>
      <c r="O126" s="515"/>
      <c r="P126" s="515"/>
      <c r="Q126" s="515"/>
      <c r="R126" s="515"/>
      <c r="S126" s="515"/>
      <c r="T126" s="515"/>
      <c r="U126" s="515"/>
      <c r="V126" s="515"/>
      <c r="W126" s="515"/>
      <c r="X126" s="515"/>
      <c r="Y126" s="75"/>
    </row>
    <row r="127" spans="2:25" s="11" customFormat="1" ht="12" customHeight="1" x14ac:dyDescent="0.25">
      <c r="M127" s="152"/>
      <c r="Y127" s="75"/>
    </row>
    <row r="128" spans="2:25" s="11" customFormat="1" x14ac:dyDescent="0.25">
      <c r="M128" s="152"/>
      <c r="Y128" s="75"/>
    </row>
  </sheetData>
  <sheetProtection algorithmName="SHA-512" hashValue="wRp1AzwEAdg7qeIRUf1eiO61pY0fWIWvNQtHqsoPSel+/NNC5t31u1D508XD85/unsBVCGoQUjU9V9UNzWnxLQ==" saltValue="LiWH6CGswsqJspJAK+Jvuw==" spinCount="100000" sheet="1" objects="1" scenarios="1" selectLockedCells="1"/>
  <mergeCells count="225">
    <mergeCell ref="Y19:Z19"/>
    <mergeCell ref="Q122:X122"/>
    <mergeCell ref="Q123:X123"/>
    <mergeCell ref="Q124:X124"/>
    <mergeCell ref="Q24:X24"/>
    <mergeCell ref="Q108:X108"/>
    <mergeCell ref="O109:X109"/>
    <mergeCell ref="Q110:X110"/>
    <mergeCell ref="Q111:X111"/>
    <mergeCell ref="Q112:X112"/>
    <mergeCell ref="O113:X113"/>
    <mergeCell ref="Q90:X90"/>
    <mergeCell ref="Q77:X77"/>
    <mergeCell ref="Q78:X78"/>
    <mergeCell ref="Q79:X79"/>
    <mergeCell ref="Q80:X80"/>
    <mergeCell ref="Q114:X114"/>
    <mergeCell ref="Q115:X115"/>
    <mergeCell ref="Q91:X91"/>
    <mergeCell ref="Q92:X92"/>
    <mergeCell ref="Q93:X93"/>
    <mergeCell ref="Q94:X94"/>
    <mergeCell ref="Q95:X95"/>
    <mergeCell ref="Q96:X96"/>
    <mergeCell ref="N2:X2"/>
    <mergeCell ref="N3:X3"/>
    <mergeCell ref="S6:W6"/>
    <mergeCell ref="S8:T8"/>
    <mergeCell ref="Q117:X117"/>
    <mergeCell ref="O118:X118"/>
    <mergeCell ref="Q119:X119"/>
    <mergeCell ref="Q120:X120"/>
    <mergeCell ref="Q121:X121"/>
    <mergeCell ref="Q88:X88"/>
    <mergeCell ref="Q89:X89"/>
    <mergeCell ref="Q116:X116"/>
    <mergeCell ref="Q99:X99"/>
    <mergeCell ref="Q100:X100"/>
    <mergeCell ref="Q101:X101"/>
    <mergeCell ref="Q102:X102"/>
    <mergeCell ref="Q103:X103"/>
    <mergeCell ref="Q104:X104"/>
    <mergeCell ref="Q105:X105"/>
    <mergeCell ref="Q106:X106"/>
    <mergeCell ref="Q107:X107"/>
    <mergeCell ref="Q74:X74"/>
    <mergeCell ref="Q75:X75"/>
    <mergeCell ref="Q76:X76"/>
    <mergeCell ref="N12:X12"/>
    <mergeCell ref="N13:X13"/>
    <mergeCell ref="O21:X21"/>
    <mergeCell ref="Q22:X22"/>
    <mergeCell ref="Q23:X23"/>
    <mergeCell ref="Q97:X97"/>
    <mergeCell ref="Q98:X98"/>
    <mergeCell ref="O81:X81"/>
    <mergeCell ref="Q82:X82"/>
    <mergeCell ref="Q83:X83"/>
    <mergeCell ref="Q84:X84"/>
    <mergeCell ref="Q85:X85"/>
    <mergeCell ref="Q86:X86"/>
    <mergeCell ref="Q87:X87"/>
    <mergeCell ref="Q65:X65"/>
    <mergeCell ref="Q66:X66"/>
    <mergeCell ref="Q67:X67"/>
    <mergeCell ref="Q68:X68"/>
    <mergeCell ref="Q69:X69"/>
    <mergeCell ref="Q70:X70"/>
    <mergeCell ref="Q71:X71"/>
    <mergeCell ref="Q72:X72"/>
    <mergeCell ref="Q73:X73"/>
    <mergeCell ref="Q56:X56"/>
    <mergeCell ref="Q57:X57"/>
    <mergeCell ref="Q58:X58"/>
    <mergeCell ref="Q59:X59"/>
    <mergeCell ref="Q60:X60"/>
    <mergeCell ref="Q61:X61"/>
    <mergeCell ref="Q62:X62"/>
    <mergeCell ref="Q63:X63"/>
    <mergeCell ref="Q64:X64"/>
    <mergeCell ref="Q47:X47"/>
    <mergeCell ref="O48:X48"/>
    <mergeCell ref="Q49:X49"/>
    <mergeCell ref="Q50:X50"/>
    <mergeCell ref="Q51:X51"/>
    <mergeCell ref="Q52:X52"/>
    <mergeCell ref="Q53:X53"/>
    <mergeCell ref="Q54:X54"/>
    <mergeCell ref="Q55:X55"/>
    <mergeCell ref="Q38:X38"/>
    <mergeCell ref="Q39:X39"/>
    <mergeCell ref="Q40:X40"/>
    <mergeCell ref="Q41:X41"/>
    <mergeCell ref="Q42:X42"/>
    <mergeCell ref="Q43:X43"/>
    <mergeCell ref="Q44:X44"/>
    <mergeCell ref="Q45:X45"/>
    <mergeCell ref="Q46:X46"/>
    <mergeCell ref="Q29:X29"/>
    <mergeCell ref="Q30:X30"/>
    <mergeCell ref="Q31:X31"/>
    <mergeCell ref="Q32:X32"/>
    <mergeCell ref="Q33:X33"/>
    <mergeCell ref="Q34:X34"/>
    <mergeCell ref="O35:X35"/>
    <mergeCell ref="Q36:X36"/>
    <mergeCell ref="Q37:X37"/>
    <mergeCell ref="Q25:X25"/>
    <mergeCell ref="Q26:X26"/>
    <mergeCell ref="E124:L124"/>
    <mergeCell ref="C118:L118"/>
    <mergeCell ref="E119:L119"/>
    <mergeCell ref="E120:L120"/>
    <mergeCell ref="E121:L121"/>
    <mergeCell ref="E122:L122"/>
    <mergeCell ref="E123:L123"/>
    <mergeCell ref="E112:L112"/>
    <mergeCell ref="C113:L113"/>
    <mergeCell ref="E114:L114"/>
    <mergeCell ref="E115:L115"/>
    <mergeCell ref="E116:L116"/>
    <mergeCell ref="E117:L117"/>
    <mergeCell ref="E106:L106"/>
    <mergeCell ref="E107:L107"/>
    <mergeCell ref="E108:L108"/>
    <mergeCell ref="C109:L109"/>
    <mergeCell ref="E110:L110"/>
    <mergeCell ref="E111:L111"/>
    <mergeCell ref="O27:X27"/>
    <mergeCell ref="Q28:X28"/>
    <mergeCell ref="E100:L100"/>
    <mergeCell ref="E101:L101"/>
    <mergeCell ref="E102:L102"/>
    <mergeCell ref="E103:L103"/>
    <mergeCell ref="E104:L104"/>
    <mergeCell ref="E105:L105"/>
    <mergeCell ref="E94:L94"/>
    <mergeCell ref="E95:L95"/>
    <mergeCell ref="E96:L96"/>
    <mergeCell ref="E97:L97"/>
    <mergeCell ref="E98:L98"/>
    <mergeCell ref="E99:L99"/>
    <mergeCell ref="E88:L88"/>
    <mergeCell ref="E89:L89"/>
    <mergeCell ref="E90:L90"/>
    <mergeCell ref="E91:L91"/>
    <mergeCell ref="E92:L92"/>
    <mergeCell ref="E93:L93"/>
    <mergeCell ref="E82:L82"/>
    <mergeCell ref="E83:L83"/>
    <mergeCell ref="E84:L84"/>
    <mergeCell ref="E85:L85"/>
    <mergeCell ref="E86:L86"/>
    <mergeCell ref="E87:L87"/>
    <mergeCell ref="E76:L76"/>
    <mergeCell ref="E77:L77"/>
    <mergeCell ref="E78:L78"/>
    <mergeCell ref="E79:L79"/>
    <mergeCell ref="E80:L80"/>
    <mergeCell ref="C81:L81"/>
    <mergeCell ref="E70:L70"/>
    <mergeCell ref="E71:L71"/>
    <mergeCell ref="E72:L72"/>
    <mergeCell ref="E73:L73"/>
    <mergeCell ref="E74:L74"/>
    <mergeCell ref="E75:L75"/>
    <mergeCell ref="E65:L65"/>
    <mergeCell ref="E66:L66"/>
    <mergeCell ref="E67:L67"/>
    <mergeCell ref="E68:L68"/>
    <mergeCell ref="E69:L69"/>
    <mergeCell ref="E58:L58"/>
    <mergeCell ref="E59:L59"/>
    <mergeCell ref="E60:L60"/>
    <mergeCell ref="E61:L61"/>
    <mergeCell ref="E62:L62"/>
    <mergeCell ref="E63:L63"/>
    <mergeCell ref="E56:L56"/>
    <mergeCell ref="E57:L57"/>
    <mergeCell ref="E46:L46"/>
    <mergeCell ref="E47:L47"/>
    <mergeCell ref="C48:L48"/>
    <mergeCell ref="E49:L49"/>
    <mergeCell ref="E50:L50"/>
    <mergeCell ref="E51:L51"/>
    <mergeCell ref="E64:L64"/>
    <mergeCell ref="B2:L2"/>
    <mergeCell ref="B3:L3"/>
    <mergeCell ref="G6:K6"/>
    <mergeCell ref="G8:H8"/>
    <mergeCell ref="E28:L28"/>
    <mergeCell ref="E29:L29"/>
    <mergeCell ref="E30:L30"/>
    <mergeCell ref="E31:L31"/>
    <mergeCell ref="E22:L22"/>
    <mergeCell ref="E23:L23"/>
    <mergeCell ref="E24:L24"/>
    <mergeCell ref="E25:L25"/>
    <mergeCell ref="E26:L26"/>
    <mergeCell ref="C27:L27"/>
    <mergeCell ref="E18:J18"/>
    <mergeCell ref="Q18:V18"/>
    <mergeCell ref="N126:X126"/>
    <mergeCell ref="B126:L126"/>
    <mergeCell ref="B12:L12"/>
    <mergeCell ref="B13:L13"/>
    <mergeCell ref="C21:L21"/>
    <mergeCell ref="E32:L32"/>
    <mergeCell ref="E33:L33"/>
    <mergeCell ref="E40:L40"/>
    <mergeCell ref="E41:L41"/>
    <mergeCell ref="E42:L42"/>
    <mergeCell ref="E43:L43"/>
    <mergeCell ref="E44:L44"/>
    <mergeCell ref="E45:L45"/>
    <mergeCell ref="E34:L34"/>
    <mergeCell ref="C35:L35"/>
    <mergeCell ref="E36:L36"/>
    <mergeCell ref="E37:L37"/>
    <mergeCell ref="E38:L38"/>
    <mergeCell ref="E39:L39"/>
    <mergeCell ref="E52:L52"/>
    <mergeCell ref="E53:L53"/>
    <mergeCell ref="E54:L54"/>
    <mergeCell ref="E55:L55"/>
  </mergeCells>
  <conditionalFormatting sqref="O22:O26 O28:O34 O36:O47 O49 O51:O57 O59:O63 O65:O67 O69:O71 O73:O76 O78:O80 O82 O84:O85 O87:O91 O93:O95 O97:O98 O100:O108 O110:O112 O114:O117 O119 O121:O125">
    <cfRule type="cellIs" dxfId="5" priority="2" stopIfTrue="1" operator="equal">
      <formula>#REF!</formula>
    </cfRule>
  </conditionalFormatting>
  <conditionalFormatting sqref="O22:O26 O28:O34 O36:O47 O49 O51:O57 O59:O63 O65:O67 O69:O71 O73:O76 O78:O80 O82 O84:O85 O87:O91 O93:O95 O97:O98 O100:O108 O110:O112 O114:O117 O119 O121:O124">
    <cfRule type="containsBlanks" dxfId="4" priority="1">
      <formula>LEN(TRIM(O22))=0</formula>
    </cfRule>
  </conditionalFormatting>
  <dataValidations count="2">
    <dataValidation type="whole" operator="greaterThanOrEqual" showInputMessage="1" showErrorMessage="1" sqref="E17 Q17">
      <formula1>0</formula1>
    </dataValidation>
    <dataValidation type="list" allowBlank="1" showInputMessage="1" showErrorMessage="1" sqref="C78:C80 C114:C117 C110:C112 C100:C108 C97:C98 C93:C95 C87:C91 C84:C85 C82 C73:C76 C69:C71 C65:C67 C59:C63 C51:C57 C49 C36:C47 C28:C34 C121:C124 C22:C26 C119">
      <formula1>#REF!</formula1>
    </dataValidation>
  </dataValidations>
  <pageMargins left="0.7" right="0.7" top="0.75" bottom="0.75" header="0.3" footer="0.3"/>
  <pageSetup scale="69" fitToHeight="3" orientation="portrait" r:id="rId1"/>
  <headerFooter>
    <oddFooter>&amp;LVersion: 1/1/2014&amp;CTab: &amp;A&amp;RPrint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C45"/>
  <sheetViews>
    <sheetView showGridLines="0" view="pageBreakPreview" zoomScaleNormal="100" zoomScaleSheetLayoutView="100" workbookViewId="0">
      <selection activeCell="H24" sqref="H24"/>
    </sheetView>
  </sheetViews>
  <sheetFormatPr defaultRowHeight="15.75" x14ac:dyDescent="0.25"/>
  <cols>
    <col min="1" max="1" width="4.28515625" style="1" customWidth="1"/>
    <col min="2" max="2" width="9.140625" style="74" hidden="1" customWidth="1"/>
    <col min="3" max="3" width="9.140625" style="69" hidden="1" customWidth="1"/>
    <col min="4" max="5" width="4.85546875" style="3" customWidth="1"/>
    <col min="6" max="8" width="12.28515625" style="3" customWidth="1"/>
    <col min="9" max="9" width="14.42578125" style="3" customWidth="1"/>
    <col min="10" max="10" width="12.28515625" style="3" customWidth="1"/>
    <col min="11" max="11" width="14" style="3" customWidth="1"/>
    <col min="12" max="13" width="12.28515625" style="3" customWidth="1"/>
    <col min="14" max="14" width="1.7109375" style="148" customWidth="1"/>
    <col min="15" max="15" width="9.140625" style="74" hidden="1" customWidth="1"/>
    <col min="16" max="16" width="9.140625" style="472" hidden="1" customWidth="1"/>
    <col min="17" max="18" width="4.85546875" style="3" customWidth="1"/>
    <col min="19" max="21" width="12.28515625" style="3" customWidth="1"/>
    <col min="22" max="22" width="14.42578125" style="3" customWidth="1"/>
    <col min="23" max="23" width="12.28515625" style="3" customWidth="1"/>
    <col min="24" max="24" width="14" style="3" customWidth="1"/>
    <col min="25" max="26" width="12.28515625" style="3" customWidth="1"/>
    <col min="27" max="27" width="9.140625" style="1" customWidth="1"/>
    <col min="28" max="16384" width="9.140625" style="1"/>
  </cols>
  <sheetData>
    <row r="1" spans="2:26" x14ac:dyDescent="0.25">
      <c r="N1" s="154"/>
    </row>
    <row r="2" spans="2:26" x14ac:dyDescent="0.25">
      <c r="B2" s="1"/>
      <c r="C2" s="1"/>
      <c r="D2" s="517" t="s">
        <v>168</v>
      </c>
      <c r="E2" s="517"/>
      <c r="F2" s="517"/>
      <c r="G2" s="517"/>
      <c r="H2" s="517"/>
      <c r="I2" s="517"/>
      <c r="J2" s="517"/>
      <c r="K2" s="517"/>
      <c r="L2" s="517"/>
      <c r="M2" s="517"/>
      <c r="N2" s="154"/>
      <c r="Q2" s="517" t="s">
        <v>168</v>
      </c>
      <c r="R2" s="517"/>
      <c r="S2" s="517"/>
      <c r="T2" s="517"/>
      <c r="U2" s="517"/>
      <c r="V2" s="517"/>
      <c r="W2" s="517"/>
      <c r="X2" s="517"/>
      <c r="Y2" s="517"/>
      <c r="Z2" s="517"/>
    </row>
    <row r="3" spans="2:26" ht="16.5" thickBot="1" x14ac:dyDescent="0.3">
      <c r="B3" s="1"/>
      <c r="C3" s="1"/>
      <c r="D3" s="518" t="s">
        <v>249</v>
      </c>
      <c r="E3" s="518"/>
      <c r="F3" s="518"/>
      <c r="G3" s="518"/>
      <c r="H3" s="518"/>
      <c r="I3" s="518"/>
      <c r="J3" s="518"/>
      <c r="K3" s="518"/>
      <c r="L3" s="518"/>
      <c r="M3" s="518"/>
      <c r="N3" s="154"/>
      <c r="Q3" s="518" t="s">
        <v>250</v>
      </c>
      <c r="R3" s="518"/>
      <c r="S3" s="518"/>
      <c r="T3" s="518"/>
      <c r="U3" s="518"/>
      <c r="V3" s="518"/>
      <c r="W3" s="518"/>
      <c r="X3" s="518"/>
      <c r="Y3" s="518"/>
      <c r="Z3" s="518"/>
    </row>
    <row r="4" spans="2:26" x14ac:dyDescent="0.25">
      <c r="B4" s="1"/>
      <c r="C4" s="1"/>
      <c r="D4" s="2"/>
      <c r="E4" s="2"/>
      <c r="F4" s="2"/>
      <c r="G4" s="2"/>
      <c r="H4" s="2"/>
      <c r="I4" s="2"/>
      <c r="J4" s="2"/>
      <c r="K4" s="2"/>
      <c r="L4" s="2"/>
      <c r="M4" s="2"/>
      <c r="N4" s="154"/>
      <c r="Q4" s="2"/>
      <c r="R4" s="2"/>
      <c r="S4" s="2"/>
      <c r="T4" s="2"/>
      <c r="U4" s="2"/>
      <c r="V4" s="2"/>
      <c r="W4" s="2"/>
      <c r="X4" s="2"/>
      <c r="Y4" s="2"/>
      <c r="Z4" s="2"/>
    </row>
    <row r="5" spans="2:26" x14ac:dyDescent="0.25">
      <c r="B5" s="1"/>
      <c r="C5" s="1"/>
      <c r="D5" s="2"/>
      <c r="E5" s="2"/>
      <c r="G5" s="4" t="s">
        <v>0</v>
      </c>
      <c r="H5" s="61" t="str">
        <f>IF(Summary!E5="","",Summary!E5)</f>
        <v/>
      </c>
      <c r="I5" s="462"/>
      <c r="J5" s="462"/>
      <c r="K5" s="462"/>
      <c r="L5" s="462"/>
      <c r="M5" s="2"/>
      <c r="N5" s="154"/>
      <c r="Q5" s="2"/>
      <c r="R5" s="2"/>
      <c r="T5" s="4" t="s">
        <v>0</v>
      </c>
      <c r="U5" s="61" t="str">
        <f>IF(Summary!$S5="","",Summary!$S5)</f>
        <v/>
      </c>
      <c r="V5" s="462"/>
      <c r="W5" s="462"/>
      <c r="X5" s="462"/>
      <c r="Y5" s="462"/>
      <c r="Z5" s="2"/>
    </row>
    <row r="6" spans="2:26" x14ac:dyDescent="0.25">
      <c r="B6" s="1"/>
      <c r="C6" s="1"/>
      <c r="G6" s="4" t="s">
        <v>1</v>
      </c>
      <c r="H6" s="561" t="str">
        <f>IF(Summary!E6="","",Summary!E6)</f>
        <v/>
      </c>
      <c r="I6" s="562"/>
      <c r="J6" s="562"/>
      <c r="K6" s="562"/>
      <c r="L6" s="563"/>
      <c r="N6" s="154"/>
      <c r="T6" s="4" t="s">
        <v>1</v>
      </c>
      <c r="U6" s="561" t="str">
        <f>IF(Summary!$S6="","",Summary!$S6)</f>
        <v/>
      </c>
      <c r="V6" s="562"/>
      <c r="W6" s="562"/>
      <c r="X6" s="562"/>
      <c r="Y6" s="563"/>
    </row>
    <row r="7" spans="2:26" x14ac:dyDescent="0.25">
      <c r="B7" s="1"/>
      <c r="C7" s="1"/>
      <c r="G7" s="4"/>
      <c r="H7" s="460"/>
      <c r="I7" s="460"/>
      <c r="J7" s="462"/>
      <c r="K7" s="462"/>
      <c r="L7" s="462"/>
      <c r="N7" s="154"/>
      <c r="T7" s="4"/>
      <c r="U7" s="460"/>
      <c r="V7" s="460"/>
      <c r="W7" s="462"/>
      <c r="X7" s="462"/>
      <c r="Y7" s="462"/>
    </row>
    <row r="8" spans="2:26" x14ac:dyDescent="0.25">
      <c r="B8" s="1"/>
      <c r="C8" s="1"/>
      <c r="G8" s="4" t="s">
        <v>244</v>
      </c>
      <c r="H8" s="564" t="str">
        <f>IF(Summary!E8="","",Summary!E8)</f>
        <v/>
      </c>
      <c r="I8" s="564"/>
      <c r="J8" s="462"/>
      <c r="K8" s="462"/>
      <c r="L8" s="462"/>
      <c r="N8" s="154"/>
      <c r="T8" s="4" t="s">
        <v>244</v>
      </c>
      <c r="U8" s="569" t="str">
        <f>IF(Summary!$S8="","",Summary!$S8)</f>
        <v/>
      </c>
      <c r="V8" s="570"/>
      <c r="W8" s="462"/>
      <c r="X8" s="462"/>
      <c r="Y8" s="462"/>
    </row>
    <row r="9" spans="2:26" x14ac:dyDescent="0.25">
      <c r="B9" s="1"/>
      <c r="C9" s="1"/>
      <c r="G9" s="4"/>
      <c r="H9" s="309"/>
      <c r="I9" s="309"/>
      <c r="J9" s="462"/>
      <c r="K9" s="462"/>
      <c r="L9" s="462"/>
      <c r="N9" s="154"/>
      <c r="T9" s="4"/>
      <c r="U9" s="309"/>
      <c r="V9" s="309"/>
      <c r="W9" s="462"/>
      <c r="X9" s="462"/>
      <c r="Y9" s="462"/>
    </row>
    <row r="10" spans="2:26" x14ac:dyDescent="0.25">
      <c r="B10" s="1"/>
      <c r="C10" s="1"/>
      <c r="G10" s="4" t="s">
        <v>245</v>
      </c>
      <c r="H10" s="63">
        <f>MIN(B30,B34)</f>
        <v>0</v>
      </c>
      <c r="I10" s="309"/>
      <c r="J10" s="462"/>
      <c r="K10" s="462"/>
      <c r="L10" s="462"/>
      <c r="N10" s="154"/>
      <c r="T10" s="4" t="s">
        <v>242</v>
      </c>
      <c r="U10" s="63">
        <f>MIN(O30,O34)</f>
        <v>0</v>
      </c>
      <c r="V10" s="309"/>
      <c r="W10" s="462"/>
      <c r="X10" s="462"/>
      <c r="Y10" s="462"/>
    </row>
    <row r="11" spans="2:26" ht="16.5" thickBot="1" x14ac:dyDescent="0.3">
      <c r="B11" s="1"/>
      <c r="C11" s="1"/>
      <c r="D11" s="5"/>
      <c r="E11" s="5"/>
      <c r="F11" s="5"/>
      <c r="G11" s="5"/>
      <c r="H11" s="5"/>
      <c r="I11" s="5"/>
      <c r="J11" s="5"/>
      <c r="K11" s="5"/>
      <c r="L11" s="5"/>
      <c r="M11" s="5"/>
      <c r="N11" s="154"/>
      <c r="Q11" s="5"/>
      <c r="R11" s="5"/>
      <c r="S11" s="5"/>
      <c r="T11" s="5"/>
      <c r="U11" s="5"/>
      <c r="V11" s="5"/>
      <c r="W11" s="5"/>
      <c r="X11" s="5"/>
      <c r="Y11" s="5"/>
      <c r="Z11" s="5"/>
    </row>
    <row r="12" spans="2:26" x14ac:dyDescent="0.25">
      <c r="N12" s="154"/>
    </row>
    <row r="13" spans="2:26" x14ac:dyDescent="0.25">
      <c r="B13" s="1"/>
      <c r="C13" s="1"/>
      <c r="D13" s="7"/>
      <c r="E13" s="7"/>
      <c r="F13" s="7"/>
      <c r="G13" s="7"/>
      <c r="H13" s="7"/>
      <c r="I13" s="7"/>
      <c r="J13" s="7"/>
      <c r="K13" s="7"/>
      <c r="L13" s="7"/>
      <c r="M13" s="7"/>
      <c r="N13" s="154"/>
      <c r="Q13" s="7"/>
      <c r="R13" s="7"/>
      <c r="S13" s="7"/>
      <c r="T13" s="7"/>
      <c r="U13" s="7"/>
      <c r="V13" s="7"/>
      <c r="W13" s="7"/>
      <c r="X13" s="7"/>
      <c r="Y13" s="7"/>
      <c r="Z13" s="7"/>
    </row>
    <row r="14" spans="2:26" x14ac:dyDescent="0.25">
      <c r="B14" s="1"/>
      <c r="C14" s="1"/>
      <c r="D14" s="577" t="s">
        <v>254</v>
      </c>
      <c r="E14" s="577"/>
      <c r="F14" s="577"/>
      <c r="G14" s="577"/>
      <c r="H14" s="577"/>
      <c r="I14" s="577"/>
      <c r="J14" s="577"/>
      <c r="K14" s="577"/>
      <c r="L14" s="577"/>
      <c r="M14" s="577"/>
      <c r="N14" s="154"/>
      <c r="Q14" s="577" t="s">
        <v>254</v>
      </c>
      <c r="R14" s="577"/>
      <c r="S14" s="577"/>
      <c r="T14" s="577"/>
      <c r="U14" s="577"/>
      <c r="V14" s="577"/>
      <c r="W14" s="577"/>
      <c r="X14" s="577"/>
      <c r="Y14" s="577"/>
      <c r="Z14" s="577"/>
    </row>
    <row r="15" spans="2:26" x14ac:dyDescent="0.25">
      <c r="B15" s="1"/>
      <c r="C15" s="1"/>
      <c r="D15" s="462"/>
      <c r="E15" s="462"/>
      <c r="F15" s="462"/>
      <c r="G15" s="462"/>
      <c r="H15" s="462"/>
      <c r="I15" s="462"/>
      <c r="J15" s="462"/>
      <c r="K15" s="462"/>
      <c r="L15" s="462"/>
      <c r="M15" s="462"/>
      <c r="N15" s="154"/>
      <c r="Q15" s="462"/>
      <c r="R15" s="462"/>
      <c r="S15" s="462"/>
      <c r="T15" s="462"/>
      <c r="U15" s="462"/>
      <c r="V15" s="462"/>
      <c r="W15" s="462"/>
      <c r="X15" s="462"/>
      <c r="Y15" s="462"/>
      <c r="Z15" s="462"/>
    </row>
    <row r="16" spans="2:26" x14ac:dyDescent="0.25">
      <c r="D16" s="555" t="str">
        <f>IF(L25&gt;0,IF(L25&lt;&gt;Summary!K8,"ERROR! Discrepancy with Total Project Units",""),"")</f>
        <v/>
      </c>
      <c r="E16" s="555"/>
      <c r="F16" s="555"/>
      <c r="G16" s="555"/>
      <c r="H16" s="555"/>
      <c r="I16" s="555"/>
      <c r="J16" s="555"/>
      <c r="K16" s="555"/>
      <c r="L16" s="555"/>
      <c r="M16" s="555"/>
      <c r="N16" s="154"/>
      <c r="Q16" s="555" t="str">
        <f>IF(Y25&gt;0,IF(Y25&lt;&gt;Summary!Y8,"ERROR! Discrepancy with Total Project Units",""),"")</f>
        <v/>
      </c>
      <c r="R16" s="555"/>
      <c r="S16" s="555"/>
      <c r="T16" s="555"/>
      <c r="U16" s="555"/>
      <c r="V16" s="555"/>
      <c r="W16" s="555"/>
      <c r="X16" s="555"/>
      <c r="Y16" s="555"/>
      <c r="Z16" s="555"/>
    </row>
    <row r="17" spans="2:29" x14ac:dyDescent="0.25">
      <c r="N17" s="154"/>
    </row>
    <row r="18" spans="2:29" x14ac:dyDescent="0.25">
      <c r="F18" s="578" t="s">
        <v>159</v>
      </c>
      <c r="G18" s="579"/>
      <c r="H18" s="580" t="s">
        <v>160</v>
      </c>
      <c r="I18" s="580"/>
      <c r="J18" s="580" t="s">
        <v>161</v>
      </c>
      <c r="K18" s="580"/>
      <c r="L18" s="580" t="s">
        <v>5</v>
      </c>
      <c r="M18" s="580"/>
      <c r="N18" s="154"/>
      <c r="S18" s="578" t="s">
        <v>159</v>
      </c>
      <c r="T18" s="579"/>
      <c r="U18" s="580" t="s">
        <v>160</v>
      </c>
      <c r="V18" s="580"/>
      <c r="W18" s="580" t="s">
        <v>161</v>
      </c>
      <c r="X18" s="580"/>
      <c r="Y18" s="580" t="s">
        <v>5</v>
      </c>
      <c r="Z18" s="580"/>
    </row>
    <row r="19" spans="2:29" x14ac:dyDescent="0.25">
      <c r="F19" s="575" t="s">
        <v>162</v>
      </c>
      <c r="G19" s="575"/>
      <c r="H19" s="79"/>
      <c r="I19" s="22">
        <f t="shared" ref="I19:I24" si="0">IF(H$25&gt;0,H19/H$25,0%)</f>
        <v>0</v>
      </c>
      <c r="J19" s="79"/>
      <c r="K19" s="22">
        <f t="shared" ref="K19:K24" si="1">IF(J$25&gt;0,J19/J$25,0%)</f>
        <v>0</v>
      </c>
      <c r="L19" s="8">
        <f t="shared" ref="L19:L24" si="2">J19+H19</f>
        <v>0</v>
      </c>
      <c r="M19" s="22">
        <f t="shared" ref="M19:M24" si="3">IF(L$25&gt;0,L19/L$25,0%)</f>
        <v>0</v>
      </c>
      <c r="N19" s="154"/>
      <c r="S19" s="575" t="s">
        <v>162</v>
      </c>
      <c r="T19" s="575"/>
      <c r="U19" s="289"/>
      <c r="V19" s="22">
        <f t="shared" ref="V19:V24" si="4">IF(U$25&gt;0,U19/U$25,0%)</f>
        <v>0</v>
      </c>
      <c r="W19" s="289"/>
      <c r="X19" s="22">
        <f t="shared" ref="X19:X24" si="5">IF(W$25&gt;0,W19/W$25,0%)</f>
        <v>0</v>
      </c>
      <c r="Y19" s="8">
        <f t="shared" ref="Y19:Y24" si="6">W19+U19</f>
        <v>0</v>
      </c>
      <c r="Z19" s="22">
        <f t="shared" ref="Z19:Z24" si="7">IF(Y$25&gt;0,Y19/Y$25,0%)</f>
        <v>0</v>
      </c>
      <c r="AB19" s="25"/>
    </row>
    <row r="20" spans="2:29" x14ac:dyDescent="0.25">
      <c r="F20" s="575" t="s">
        <v>163</v>
      </c>
      <c r="G20" s="575"/>
      <c r="H20" s="79"/>
      <c r="I20" s="22">
        <f t="shared" si="0"/>
        <v>0</v>
      </c>
      <c r="J20" s="79"/>
      <c r="K20" s="22">
        <f t="shared" si="1"/>
        <v>0</v>
      </c>
      <c r="L20" s="8">
        <f t="shared" si="2"/>
        <v>0</v>
      </c>
      <c r="M20" s="22">
        <f t="shared" si="3"/>
        <v>0</v>
      </c>
      <c r="N20" s="154"/>
      <c r="S20" s="575" t="s">
        <v>163</v>
      </c>
      <c r="T20" s="575"/>
      <c r="U20" s="289"/>
      <c r="V20" s="22">
        <f t="shared" si="4"/>
        <v>0</v>
      </c>
      <c r="W20" s="289"/>
      <c r="X20" s="22">
        <f t="shared" si="5"/>
        <v>0</v>
      </c>
      <c r="Y20" s="8">
        <f t="shared" si="6"/>
        <v>0</v>
      </c>
      <c r="Z20" s="22">
        <f t="shared" si="7"/>
        <v>0</v>
      </c>
      <c r="AB20" s="25"/>
    </row>
    <row r="21" spans="2:29" x14ac:dyDescent="0.25">
      <c r="F21" s="575" t="s">
        <v>164</v>
      </c>
      <c r="G21" s="575"/>
      <c r="H21" s="79"/>
      <c r="I21" s="22">
        <f t="shared" si="0"/>
        <v>0</v>
      </c>
      <c r="J21" s="79"/>
      <c r="K21" s="22">
        <f t="shared" si="1"/>
        <v>0</v>
      </c>
      <c r="L21" s="8">
        <f t="shared" si="2"/>
        <v>0</v>
      </c>
      <c r="M21" s="22">
        <f t="shared" si="3"/>
        <v>0</v>
      </c>
      <c r="N21" s="154"/>
      <c r="S21" s="575" t="s">
        <v>164</v>
      </c>
      <c r="T21" s="575"/>
      <c r="U21" s="289"/>
      <c r="V21" s="22">
        <f t="shared" si="4"/>
        <v>0</v>
      </c>
      <c r="W21" s="289"/>
      <c r="X21" s="22">
        <f t="shared" si="5"/>
        <v>0</v>
      </c>
      <c r="Y21" s="8">
        <f t="shared" si="6"/>
        <v>0</v>
      </c>
      <c r="Z21" s="22">
        <f t="shared" si="7"/>
        <v>0</v>
      </c>
      <c r="AB21" s="25"/>
    </row>
    <row r="22" spans="2:29" x14ac:dyDescent="0.25">
      <c r="F22" s="575" t="s">
        <v>165</v>
      </c>
      <c r="G22" s="575"/>
      <c r="H22" s="79"/>
      <c r="I22" s="22">
        <f t="shared" si="0"/>
        <v>0</v>
      </c>
      <c r="J22" s="79"/>
      <c r="K22" s="22">
        <f t="shared" si="1"/>
        <v>0</v>
      </c>
      <c r="L22" s="8">
        <f t="shared" si="2"/>
        <v>0</v>
      </c>
      <c r="M22" s="22">
        <f t="shared" si="3"/>
        <v>0</v>
      </c>
      <c r="N22" s="154"/>
      <c r="S22" s="575" t="s">
        <v>165</v>
      </c>
      <c r="T22" s="575"/>
      <c r="U22" s="289"/>
      <c r="V22" s="22">
        <f t="shared" si="4"/>
        <v>0</v>
      </c>
      <c r="W22" s="289"/>
      <c r="X22" s="22">
        <f t="shared" si="5"/>
        <v>0</v>
      </c>
      <c r="Y22" s="8">
        <f t="shared" si="6"/>
        <v>0</v>
      </c>
      <c r="Z22" s="22">
        <f t="shared" si="7"/>
        <v>0</v>
      </c>
      <c r="AB22" s="25"/>
    </row>
    <row r="23" spans="2:29" x14ac:dyDescent="0.25">
      <c r="F23" s="575" t="s">
        <v>166</v>
      </c>
      <c r="G23" s="575"/>
      <c r="H23" s="79"/>
      <c r="I23" s="22">
        <f t="shared" si="0"/>
        <v>0</v>
      </c>
      <c r="J23" s="79"/>
      <c r="K23" s="22">
        <f t="shared" si="1"/>
        <v>0</v>
      </c>
      <c r="L23" s="8">
        <f t="shared" si="2"/>
        <v>0</v>
      </c>
      <c r="M23" s="22">
        <f t="shared" si="3"/>
        <v>0</v>
      </c>
      <c r="N23" s="154"/>
      <c r="S23" s="575" t="s">
        <v>166</v>
      </c>
      <c r="T23" s="575"/>
      <c r="U23" s="289"/>
      <c r="V23" s="22">
        <f t="shared" si="4"/>
        <v>0</v>
      </c>
      <c r="W23" s="289"/>
      <c r="X23" s="22">
        <f t="shared" si="5"/>
        <v>0</v>
      </c>
      <c r="Y23" s="8">
        <f t="shared" si="6"/>
        <v>0</v>
      </c>
      <c r="Z23" s="22">
        <f t="shared" si="7"/>
        <v>0</v>
      </c>
      <c r="AB23" s="25"/>
    </row>
    <row r="24" spans="2:29" x14ac:dyDescent="0.25">
      <c r="F24" s="575" t="s">
        <v>167</v>
      </c>
      <c r="G24" s="575"/>
      <c r="H24" s="79"/>
      <c r="I24" s="22">
        <f t="shared" si="0"/>
        <v>0</v>
      </c>
      <c r="J24" s="79"/>
      <c r="K24" s="22">
        <f t="shared" si="1"/>
        <v>0</v>
      </c>
      <c r="L24" s="8">
        <f t="shared" si="2"/>
        <v>0</v>
      </c>
      <c r="M24" s="22">
        <f t="shared" si="3"/>
        <v>0</v>
      </c>
      <c r="N24" s="154"/>
      <c r="S24" s="575" t="s">
        <v>167</v>
      </c>
      <c r="T24" s="575"/>
      <c r="U24" s="289"/>
      <c r="V24" s="22">
        <f t="shared" si="4"/>
        <v>0</v>
      </c>
      <c r="W24" s="289"/>
      <c r="X24" s="22">
        <f t="shared" si="5"/>
        <v>0</v>
      </c>
      <c r="Y24" s="8">
        <f t="shared" si="6"/>
        <v>0</v>
      </c>
      <c r="Z24" s="22">
        <f t="shared" si="7"/>
        <v>0</v>
      </c>
      <c r="AB24" s="25"/>
    </row>
    <row r="25" spans="2:29" x14ac:dyDescent="0.25">
      <c r="D25" s="23"/>
      <c r="E25" s="23"/>
      <c r="F25" s="576" t="s">
        <v>5</v>
      </c>
      <c r="G25" s="576"/>
      <c r="H25" s="9">
        <f t="shared" ref="H25:M25" si="8">SUM(H19:H24)</f>
        <v>0</v>
      </c>
      <c r="I25" s="24">
        <f t="shared" si="8"/>
        <v>0</v>
      </c>
      <c r="J25" s="9">
        <f t="shared" si="8"/>
        <v>0</v>
      </c>
      <c r="K25" s="24">
        <f t="shared" si="8"/>
        <v>0</v>
      </c>
      <c r="L25" s="9">
        <f t="shared" si="8"/>
        <v>0</v>
      </c>
      <c r="M25" s="24">
        <f t="shared" si="8"/>
        <v>0</v>
      </c>
      <c r="N25" s="154"/>
      <c r="Q25" s="23"/>
      <c r="R25" s="23"/>
      <c r="S25" s="576" t="s">
        <v>5</v>
      </c>
      <c r="T25" s="576"/>
      <c r="U25" s="9">
        <f t="shared" ref="U25:Z25" si="9">SUM(U19:U24)</f>
        <v>0</v>
      </c>
      <c r="V25" s="24">
        <f t="shared" si="9"/>
        <v>0</v>
      </c>
      <c r="W25" s="9">
        <f t="shared" si="9"/>
        <v>0</v>
      </c>
      <c r="X25" s="24">
        <f t="shared" si="9"/>
        <v>0</v>
      </c>
      <c r="Y25" s="9">
        <f t="shared" si="9"/>
        <v>0</v>
      </c>
      <c r="Z25" s="24">
        <f t="shared" si="9"/>
        <v>0</v>
      </c>
    </row>
    <row r="26" spans="2:29" x14ac:dyDescent="0.25">
      <c r="D26" s="23"/>
      <c r="E26" s="23"/>
      <c r="F26" s="54"/>
      <c r="G26" s="54"/>
      <c r="H26" s="84"/>
      <c r="I26" s="85"/>
      <c r="J26" s="84"/>
      <c r="K26" s="85"/>
      <c r="L26" s="84"/>
      <c r="M26" s="83"/>
      <c r="N26" s="154"/>
      <c r="Q26" s="23"/>
      <c r="R26" s="23"/>
      <c r="S26" s="54"/>
      <c r="T26" s="54"/>
      <c r="U26" s="84"/>
      <c r="V26" s="85"/>
      <c r="W26" s="84"/>
      <c r="X26" s="85"/>
      <c r="Y26" s="84"/>
      <c r="Z26" s="83"/>
    </row>
    <row r="27" spans="2:29" ht="16.5" thickBot="1" x14ac:dyDescent="0.3">
      <c r="D27" s="514" t="s">
        <v>253</v>
      </c>
      <c r="E27" s="514"/>
      <c r="F27" s="514"/>
      <c r="G27" s="514"/>
      <c r="H27" s="514"/>
      <c r="I27" s="514"/>
      <c r="J27" s="514"/>
      <c r="K27" s="514"/>
      <c r="L27" s="514"/>
      <c r="M27" s="514"/>
      <c r="N27" s="154"/>
      <c r="Q27" s="514" t="s">
        <v>253</v>
      </c>
      <c r="R27" s="514"/>
      <c r="S27" s="514"/>
      <c r="T27" s="514"/>
      <c r="U27" s="514"/>
      <c r="V27" s="514"/>
      <c r="W27" s="514"/>
      <c r="X27" s="514"/>
      <c r="Y27" s="514"/>
      <c r="Z27" s="514"/>
    </row>
    <row r="28" spans="2:29" x14ac:dyDescent="0.25">
      <c r="B28" s="70" t="s">
        <v>252</v>
      </c>
      <c r="C28" s="70" t="s">
        <v>248</v>
      </c>
      <c r="D28" s="23"/>
      <c r="E28" s="23"/>
      <c r="F28" s="54"/>
      <c r="G28" s="54"/>
      <c r="H28" s="13"/>
      <c r="I28" s="83"/>
      <c r="J28" s="13"/>
      <c r="K28" s="83"/>
      <c r="L28" s="13"/>
      <c r="M28" s="83"/>
      <c r="N28" s="154"/>
      <c r="O28" s="458" t="s">
        <v>252</v>
      </c>
      <c r="P28" s="458" t="s">
        <v>248</v>
      </c>
      <c r="Q28" s="23"/>
      <c r="R28" s="23"/>
      <c r="S28" s="54"/>
      <c r="T28" s="54"/>
      <c r="U28" s="13"/>
      <c r="V28" s="83"/>
      <c r="W28" s="13"/>
      <c r="X28" s="83"/>
      <c r="Y28" s="13"/>
      <c r="Z28" s="83"/>
    </row>
    <row r="29" spans="2:29" ht="15.75" customHeight="1" x14ac:dyDescent="0.25">
      <c r="D29" s="572" t="s">
        <v>169</v>
      </c>
      <c r="E29" s="572"/>
      <c r="F29" s="572"/>
      <c r="G29" s="572"/>
      <c r="H29" s="572"/>
      <c r="I29" s="572"/>
      <c r="J29" s="572"/>
      <c r="K29" s="572"/>
      <c r="L29" s="572"/>
      <c r="M29" s="572"/>
      <c r="N29" s="154"/>
      <c r="Q29" s="572" t="s">
        <v>169</v>
      </c>
      <c r="R29" s="572"/>
      <c r="S29" s="572"/>
      <c r="T29" s="572"/>
      <c r="U29" s="572"/>
      <c r="V29" s="572"/>
      <c r="W29" s="572"/>
      <c r="X29" s="572"/>
      <c r="Y29" s="572"/>
      <c r="Z29" s="572"/>
      <c r="AC29" s="3"/>
    </row>
    <row r="30" spans="2:29" x14ac:dyDescent="0.25">
      <c r="B30" s="573" t="str">
        <f>IF(H25&gt;0,SUM(D30:D31),"")</f>
        <v/>
      </c>
      <c r="C30" s="88">
        <v>1</v>
      </c>
      <c r="D30" s="464" t="str">
        <f>IF(E30="X",C30,"")</f>
        <v/>
      </c>
      <c r="E30" s="463" t="str">
        <f>IF(I21&gt;=F30,IF(I21&lt;=G30,"X",""),"")</f>
        <v/>
      </c>
      <c r="F30" s="141">
        <v>0.1</v>
      </c>
      <c r="G30" s="137">
        <v>0.14990000000000001</v>
      </c>
      <c r="H30" s="138"/>
      <c r="I30" s="138"/>
      <c r="J30" s="138"/>
      <c r="K30" s="138"/>
      <c r="L30" s="138"/>
      <c r="M30" s="139"/>
      <c r="N30" s="154"/>
      <c r="O30" s="573" t="str">
        <f>IF(U25&gt;0,SUM(Q30:Q31),"")</f>
        <v/>
      </c>
      <c r="P30" s="473">
        <v>1</v>
      </c>
      <c r="Q30" s="464" t="str">
        <f>IF(R30="X",P30,"")</f>
        <v/>
      </c>
      <c r="R30" s="463" t="str">
        <f>IF(V21&gt;=S30,IF(V21&lt;=T30,"X",""),"")</f>
        <v/>
      </c>
      <c r="S30" s="141">
        <v>0.1</v>
      </c>
      <c r="T30" s="137">
        <v>0.14990000000000001</v>
      </c>
      <c r="U30" s="138"/>
      <c r="V30" s="138"/>
      <c r="W30" s="138"/>
      <c r="X30" s="138"/>
      <c r="Y30" s="138"/>
      <c r="Z30" s="139"/>
      <c r="AC30" s="3"/>
    </row>
    <row r="31" spans="2:29" x14ac:dyDescent="0.25">
      <c r="B31" s="574"/>
      <c r="C31" s="88">
        <v>2</v>
      </c>
      <c r="D31" s="464" t="str">
        <f>IF(E31="X",C31,"")</f>
        <v/>
      </c>
      <c r="E31" s="463" t="str">
        <f>IF(I21&gt;=F31,IF(I21&lt;=G31,"X",""),"")</f>
        <v/>
      </c>
      <c r="F31" s="141">
        <v>0.15</v>
      </c>
      <c r="G31" s="137">
        <v>1</v>
      </c>
      <c r="H31" s="138"/>
      <c r="I31" s="138"/>
      <c r="J31" s="138"/>
      <c r="K31" s="138"/>
      <c r="L31" s="138"/>
      <c r="M31" s="139"/>
      <c r="N31" s="154"/>
      <c r="O31" s="574"/>
      <c r="P31" s="473">
        <v>2</v>
      </c>
      <c r="Q31" s="464" t="str">
        <f>IF(R31="X",P31,"")</f>
        <v/>
      </c>
      <c r="R31" s="463" t="str">
        <f>IF(V21&gt;=S31,IF(V21&lt;=T31,"X",""),"")</f>
        <v/>
      </c>
      <c r="S31" s="142">
        <v>0.15</v>
      </c>
      <c r="T31" s="135">
        <v>1</v>
      </c>
      <c r="U31" s="136"/>
      <c r="V31" s="136"/>
      <c r="W31" s="136"/>
      <c r="X31" s="136"/>
      <c r="Y31" s="136"/>
      <c r="Z31" s="143"/>
    </row>
    <row r="32" spans="2:29" x14ac:dyDescent="0.25">
      <c r="E32" s="467"/>
      <c r="F32" s="87"/>
      <c r="G32" s="87"/>
      <c r="N32" s="154"/>
      <c r="R32" s="467"/>
      <c r="S32" s="87"/>
      <c r="T32" s="87"/>
    </row>
    <row r="33" spans="2:26" ht="15.75" customHeight="1" x14ac:dyDescent="0.25">
      <c r="D33" s="581" t="s">
        <v>170</v>
      </c>
      <c r="E33" s="581"/>
      <c r="F33" s="581"/>
      <c r="G33" s="581"/>
      <c r="H33" s="581"/>
      <c r="I33" s="581"/>
      <c r="J33" s="581"/>
      <c r="K33" s="581"/>
      <c r="L33" s="581"/>
      <c r="M33" s="581"/>
      <c r="N33" s="154"/>
      <c r="Q33" s="572" t="s">
        <v>170</v>
      </c>
      <c r="R33" s="572"/>
      <c r="S33" s="572"/>
      <c r="T33" s="572"/>
      <c r="U33" s="572"/>
      <c r="V33" s="572"/>
      <c r="W33" s="572"/>
      <c r="X33" s="572"/>
      <c r="Y33" s="572"/>
      <c r="Z33" s="572"/>
    </row>
    <row r="34" spans="2:26" x14ac:dyDescent="0.25">
      <c r="B34" s="573" t="str">
        <f>IF(J25&gt;0,SUM(D34:D35),"")</f>
        <v/>
      </c>
      <c r="C34" s="88">
        <v>1</v>
      </c>
      <c r="D34" s="464" t="str">
        <f>IF(E34="X",C34,"")</f>
        <v/>
      </c>
      <c r="E34" s="463" t="str">
        <f>IF(SUM(K22:K24)&gt;=F34,IF(SUM(K22:K24)&lt;=G34,"X",""),"")</f>
        <v/>
      </c>
      <c r="F34" s="141">
        <v>0.25</v>
      </c>
      <c r="G34" s="137">
        <v>0.49990000000000001</v>
      </c>
      <c r="H34" s="138"/>
      <c r="I34" s="138"/>
      <c r="J34" s="138"/>
      <c r="K34" s="138"/>
      <c r="L34" s="138"/>
      <c r="M34" s="139"/>
      <c r="N34" s="154"/>
      <c r="O34" s="573" t="str">
        <f>IF(W25&gt;0,SUM(Q34:Q35),"")</f>
        <v/>
      </c>
      <c r="P34" s="473">
        <v>1</v>
      </c>
      <c r="Q34" s="464" t="str">
        <f>IF(R34="X",P34,"")</f>
        <v/>
      </c>
      <c r="R34" s="463" t="str">
        <f>IF(SUM(X22:X24)&gt;=S34,IF(SUM(X22:X24)&lt;=T34,"X",""),"")</f>
        <v/>
      </c>
      <c r="S34" s="141">
        <v>0.25</v>
      </c>
      <c r="T34" s="137">
        <v>0.49990000000000001</v>
      </c>
      <c r="U34" s="138"/>
      <c r="V34" s="138"/>
      <c r="W34" s="138"/>
      <c r="X34" s="138"/>
      <c r="Y34" s="138"/>
      <c r="Z34" s="139"/>
    </row>
    <row r="35" spans="2:26" x14ac:dyDescent="0.25">
      <c r="B35" s="574"/>
      <c r="C35" s="88">
        <v>2</v>
      </c>
      <c r="D35" s="464" t="str">
        <f>IF(E35="X",C35,"")</f>
        <v/>
      </c>
      <c r="E35" s="463" t="str">
        <f>IF(SUM(K22:K24)&gt;=F35,"X","")</f>
        <v/>
      </c>
      <c r="F35" s="141">
        <v>0.5</v>
      </c>
      <c r="G35" s="137">
        <v>1</v>
      </c>
      <c r="H35" s="138"/>
      <c r="I35" s="140"/>
      <c r="J35" s="138"/>
      <c r="K35" s="138"/>
      <c r="L35" s="138"/>
      <c r="M35" s="139"/>
      <c r="N35" s="154"/>
      <c r="O35" s="574"/>
      <c r="P35" s="473">
        <v>2</v>
      </c>
      <c r="Q35" s="464" t="str">
        <f>IF(R35="X",P35,"")</f>
        <v/>
      </c>
      <c r="R35" s="463" t="str">
        <f>IF(SUM(X22:X24)&gt;=S35,"X","")</f>
        <v/>
      </c>
      <c r="S35" s="141">
        <v>0.5</v>
      </c>
      <c r="T35" s="137">
        <v>1</v>
      </c>
      <c r="U35" s="138"/>
      <c r="V35" s="140"/>
      <c r="W35" s="138"/>
      <c r="X35" s="138"/>
      <c r="Y35" s="138"/>
      <c r="Z35" s="139"/>
    </row>
    <row r="36" spans="2:26" x14ac:dyDescent="0.25">
      <c r="D36" s="1"/>
      <c r="E36" s="1"/>
      <c r="F36" s="1"/>
      <c r="G36" s="1"/>
      <c r="N36" s="154"/>
      <c r="Q36" s="1"/>
      <c r="R36" s="1"/>
      <c r="S36" s="1"/>
      <c r="T36" s="1"/>
    </row>
    <row r="37" spans="2:26" ht="15" customHeight="1" x14ac:dyDescent="0.25">
      <c r="F37" s="11"/>
      <c r="N37" s="154"/>
      <c r="S37" s="11"/>
    </row>
    <row r="38" spans="2:26" s="11" customFormat="1" ht="15" customHeight="1" x14ac:dyDescent="0.25">
      <c r="B38" s="75"/>
      <c r="C38" s="71"/>
      <c r="D38" s="582" t="s">
        <v>576</v>
      </c>
      <c r="E38" s="582"/>
      <c r="F38" s="582"/>
      <c r="G38" s="582"/>
      <c r="H38" s="582"/>
      <c r="I38" s="582"/>
      <c r="J38" s="582"/>
      <c r="K38" s="582"/>
      <c r="L38" s="582"/>
      <c r="M38" s="582"/>
      <c r="N38" s="155"/>
      <c r="O38" s="75"/>
      <c r="P38" s="71"/>
    </row>
    <row r="39" spans="2:26" ht="48.75" customHeight="1" x14ac:dyDescent="0.25">
      <c r="D39" s="582"/>
      <c r="E39" s="582"/>
      <c r="F39" s="582"/>
      <c r="G39" s="582"/>
      <c r="H39" s="582"/>
      <c r="I39" s="582"/>
      <c r="J39" s="582"/>
      <c r="K39" s="582"/>
      <c r="L39" s="582"/>
      <c r="M39" s="582"/>
      <c r="N39" s="154"/>
      <c r="Q39" s="515"/>
      <c r="R39" s="515"/>
      <c r="S39" s="515"/>
      <c r="T39" s="515"/>
      <c r="U39" s="515"/>
      <c r="V39" s="515"/>
      <c r="W39" s="515"/>
      <c r="X39" s="515"/>
      <c r="Y39" s="515"/>
      <c r="Z39" s="515"/>
    </row>
    <row r="40" spans="2:26" s="11" customFormat="1" ht="62.25" customHeight="1" x14ac:dyDescent="0.25">
      <c r="B40" s="75"/>
      <c r="C40" s="71"/>
      <c r="D40" s="515"/>
      <c r="E40" s="515"/>
      <c r="F40" s="515"/>
      <c r="G40" s="515"/>
      <c r="H40" s="515"/>
      <c r="I40" s="515"/>
      <c r="J40" s="515"/>
      <c r="K40" s="515"/>
      <c r="L40" s="515"/>
      <c r="M40" s="515"/>
      <c r="N40" s="155"/>
      <c r="O40" s="75"/>
      <c r="P40" s="71"/>
      <c r="Q40" s="515"/>
      <c r="R40" s="515"/>
      <c r="S40" s="515"/>
      <c r="T40" s="515"/>
      <c r="U40" s="515"/>
      <c r="V40" s="515"/>
      <c r="W40" s="515"/>
      <c r="X40" s="515"/>
      <c r="Y40" s="515"/>
      <c r="Z40" s="515"/>
    </row>
    <row r="41" spans="2:26" s="11" customFormat="1" ht="15" customHeight="1" x14ac:dyDescent="0.25">
      <c r="B41" s="75"/>
      <c r="C41" s="71"/>
      <c r="N41" s="152"/>
      <c r="O41" s="75"/>
      <c r="P41" s="71"/>
    </row>
    <row r="42" spans="2:26" s="11" customFormat="1" x14ac:dyDescent="0.25">
      <c r="B42" s="75"/>
      <c r="C42" s="71"/>
      <c r="N42" s="152"/>
      <c r="O42" s="75"/>
      <c r="P42" s="71"/>
    </row>
    <row r="43" spans="2:26" s="11" customFormat="1" x14ac:dyDescent="0.25">
      <c r="B43" s="75"/>
      <c r="C43" s="71"/>
      <c r="N43" s="152"/>
      <c r="O43" s="75"/>
      <c r="P43" s="71"/>
    </row>
    <row r="45" spans="2:26" x14ac:dyDescent="0.25">
      <c r="D45" s="13"/>
      <c r="E45" s="13"/>
      <c r="F45" s="14"/>
      <c r="Q45" s="13"/>
      <c r="R45" s="13"/>
      <c r="S45" s="14"/>
    </row>
  </sheetData>
  <sheetProtection algorithmName="SHA-512" hashValue="VKdRzSqkBRNXfYk/7GKhHyfQN/jS0rU+tYrZ6keBJZh/+n5J98xqc+azugqIZLkXD9uG8c9zwaywCUG9N8y8Zg==" saltValue="cHcprQaT0224w1tchVsszg==" spinCount="100000" sheet="1" objects="1" scenarios="1" selectLockedCells="1"/>
  <mergeCells count="48">
    <mergeCell ref="F25:G25"/>
    <mergeCell ref="D40:M40"/>
    <mergeCell ref="D27:M27"/>
    <mergeCell ref="D33:M33"/>
    <mergeCell ref="D29:M29"/>
    <mergeCell ref="D38:M39"/>
    <mergeCell ref="F24:G24"/>
    <mergeCell ref="D2:M2"/>
    <mergeCell ref="D3:M3"/>
    <mergeCell ref="H6:L6"/>
    <mergeCell ref="H8:I8"/>
    <mergeCell ref="D14:M14"/>
    <mergeCell ref="F18:G18"/>
    <mergeCell ref="H18:I18"/>
    <mergeCell ref="J18:K18"/>
    <mergeCell ref="L18:M18"/>
    <mergeCell ref="F19:G19"/>
    <mergeCell ref="F20:G20"/>
    <mergeCell ref="F21:G21"/>
    <mergeCell ref="F22:G22"/>
    <mergeCell ref="F23:G23"/>
    <mergeCell ref="D16:M16"/>
    <mergeCell ref="B30:B31"/>
    <mergeCell ref="B34:B35"/>
    <mergeCell ref="Q2:Z2"/>
    <mergeCell ref="Q3:Z3"/>
    <mergeCell ref="U6:Y6"/>
    <mergeCell ref="U8:V8"/>
    <mergeCell ref="Q14:Z14"/>
    <mergeCell ref="S18:T18"/>
    <mergeCell ref="U18:V18"/>
    <mergeCell ref="W18:X18"/>
    <mergeCell ref="Y18:Z18"/>
    <mergeCell ref="S19:T19"/>
    <mergeCell ref="S20:T20"/>
    <mergeCell ref="S21:T21"/>
    <mergeCell ref="S22:T22"/>
    <mergeCell ref="S23:T23"/>
    <mergeCell ref="Q16:Z16"/>
    <mergeCell ref="Q33:Z33"/>
    <mergeCell ref="O34:O35"/>
    <mergeCell ref="Q39:Z39"/>
    <mergeCell ref="Q40:Z40"/>
    <mergeCell ref="S24:T24"/>
    <mergeCell ref="S25:T25"/>
    <mergeCell ref="Q27:Z27"/>
    <mergeCell ref="Q29:Z29"/>
    <mergeCell ref="O30:O31"/>
  </mergeCells>
  <dataValidations count="1">
    <dataValidation type="whole" operator="greaterThanOrEqual" showInputMessage="1" showErrorMessage="1" sqref="H19:H24 J19:J24 U19:U24 W19:W24">
      <formula1>0</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Z36"/>
  <sheetViews>
    <sheetView showGridLines="0" view="pageBreakPreview" zoomScaleNormal="100" zoomScaleSheetLayoutView="100" workbookViewId="0">
      <selection activeCell="E20" sqref="E20"/>
    </sheetView>
  </sheetViews>
  <sheetFormatPr defaultRowHeight="15.75" x14ac:dyDescent="0.25"/>
  <cols>
    <col min="1" max="1" width="3.5703125" style="1" customWidth="1"/>
    <col min="2" max="3" width="9.140625" style="73" hidden="1" customWidth="1"/>
    <col min="4" max="5" width="4.85546875" style="3" customWidth="1"/>
    <col min="6" max="12" width="12.28515625" style="3" customWidth="1"/>
    <col min="13" max="13" width="14.42578125" style="3" customWidth="1"/>
    <col min="14" max="14" width="1.7109375" style="148" customWidth="1"/>
    <col min="15" max="16" width="9.140625" style="73" hidden="1" customWidth="1"/>
    <col min="17" max="17" width="5" style="3" customWidth="1"/>
    <col min="18" max="18" width="4.85546875" style="3" customWidth="1"/>
    <col min="19" max="26" width="12.28515625" style="3" customWidth="1"/>
    <col min="27" max="16384" width="9.140625" style="1"/>
  </cols>
  <sheetData>
    <row r="1" spans="2:26" x14ac:dyDescent="0.25">
      <c r="N1" s="154"/>
    </row>
    <row r="2" spans="2:26" x14ac:dyDescent="0.25">
      <c r="B2" s="74"/>
      <c r="C2" s="74"/>
      <c r="D2" s="517" t="s">
        <v>172</v>
      </c>
      <c r="E2" s="517"/>
      <c r="F2" s="517"/>
      <c r="G2" s="517"/>
      <c r="H2" s="517"/>
      <c r="I2" s="517"/>
      <c r="J2" s="517"/>
      <c r="K2" s="517"/>
      <c r="L2" s="517"/>
      <c r="M2" s="517"/>
      <c r="N2" s="154"/>
      <c r="O2" s="74"/>
      <c r="P2" s="74"/>
      <c r="Q2" s="517" t="s">
        <v>172</v>
      </c>
      <c r="R2" s="517"/>
      <c r="S2" s="517"/>
      <c r="T2" s="517"/>
      <c r="U2" s="517"/>
      <c r="V2" s="517"/>
      <c r="W2" s="517"/>
      <c r="X2" s="517"/>
      <c r="Y2" s="517"/>
      <c r="Z2" s="517"/>
    </row>
    <row r="3" spans="2:26" ht="16.5" thickBot="1" x14ac:dyDescent="0.3">
      <c r="B3" s="74"/>
      <c r="C3" s="74"/>
      <c r="D3" s="518" t="s">
        <v>249</v>
      </c>
      <c r="E3" s="518"/>
      <c r="F3" s="518"/>
      <c r="G3" s="518"/>
      <c r="H3" s="518"/>
      <c r="I3" s="518"/>
      <c r="J3" s="518"/>
      <c r="K3" s="518"/>
      <c r="L3" s="518"/>
      <c r="M3" s="518"/>
      <c r="N3" s="154"/>
      <c r="O3" s="74"/>
      <c r="P3" s="74"/>
      <c r="Q3" s="518" t="s">
        <v>250</v>
      </c>
      <c r="R3" s="518"/>
      <c r="S3" s="518"/>
      <c r="T3" s="518"/>
      <c r="U3" s="518"/>
      <c r="V3" s="518"/>
      <c r="W3" s="518"/>
      <c r="X3" s="518"/>
      <c r="Y3" s="518"/>
      <c r="Z3" s="518"/>
    </row>
    <row r="4" spans="2:26" x14ac:dyDescent="0.25">
      <c r="B4" s="74"/>
      <c r="C4" s="74"/>
      <c r="D4" s="2"/>
      <c r="E4" s="2"/>
      <c r="F4" s="2"/>
      <c r="G4" s="2"/>
      <c r="H4" s="2"/>
      <c r="I4" s="2"/>
      <c r="J4" s="2"/>
      <c r="K4" s="2"/>
      <c r="L4" s="2"/>
      <c r="M4" s="2"/>
      <c r="N4" s="154"/>
      <c r="O4" s="74"/>
      <c r="P4" s="74"/>
      <c r="Q4" s="2"/>
      <c r="R4" s="2"/>
      <c r="S4" s="2"/>
      <c r="T4" s="2"/>
      <c r="U4" s="2"/>
      <c r="V4" s="2"/>
      <c r="W4" s="2"/>
      <c r="X4" s="2"/>
      <c r="Y4" s="2"/>
      <c r="Z4" s="2"/>
    </row>
    <row r="5" spans="2:26" x14ac:dyDescent="0.25">
      <c r="B5" s="74"/>
      <c r="C5" s="74"/>
      <c r="D5" s="2"/>
      <c r="E5" s="2"/>
      <c r="G5" s="4" t="s">
        <v>0</v>
      </c>
      <c r="H5" s="61" t="str">
        <f>IF(Summary!E5="","",Summary!E5)</f>
        <v/>
      </c>
      <c r="I5" s="462"/>
      <c r="J5" s="462"/>
      <c r="K5" s="462"/>
      <c r="L5" s="462"/>
      <c r="M5" s="2"/>
      <c r="N5" s="154"/>
      <c r="O5" s="74"/>
      <c r="P5" s="74"/>
      <c r="Q5" s="2"/>
      <c r="R5" s="2"/>
      <c r="T5" s="4" t="s">
        <v>0</v>
      </c>
      <c r="U5" s="61" t="str">
        <f>IF(Summary!$S5="","",Summary!$S5)</f>
        <v/>
      </c>
      <c r="V5" s="462"/>
      <c r="W5" s="462"/>
      <c r="X5" s="462"/>
      <c r="Y5" s="462"/>
      <c r="Z5" s="2"/>
    </row>
    <row r="6" spans="2:26" x14ac:dyDescent="0.25">
      <c r="B6" s="74"/>
      <c r="C6" s="74"/>
      <c r="G6" s="4" t="s">
        <v>1</v>
      </c>
      <c r="H6" s="561" t="str">
        <f>IF(Summary!E6="","",Summary!E6)</f>
        <v/>
      </c>
      <c r="I6" s="562"/>
      <c r="J6" s="562"/>
      <c r="K6" s="562"/>
      <c r="L6" s="563"/>
      <c r="N6" s="154"/>
      <c r="O6" s="74"/>
      <c r="P6" s="74"/>
      <c r="T6" s="4" t="s">
        <v>1</v>
      </c>
      <c r="U6" s="561" t="str">
        <f>IF(Summary!$S6="","",Summary!$S6)</f>
        <v/>
      </c>
      <c r="V6" s="562"/>
      <c r="W6" s="562"/>
      <c r="X6" s="562"/>
      <c r="Y6" s="563"/>
    </row>
    <row r="7" spans="2:26" x14ac:dyDescent="0.25">
      <c r="B7" s="74"/>
      <c r="C7" s="74"/>
      <c r="G7" s="4"/>
      <c r="H7" s="460"/>
      <c r="I7" s="460"/>
      <c r="J7" s="462"/>
      <c r="K7" s="462"/>
      <c r="L7" s="462"/>
      <c r="N7" s="154"/>
      <c r="O7" s="74"/>
      <c r="P7" s="74"/>
      <c r="T7" s="4"/>
      <c r="U7" s="460"/>
      <c r="V7" s="460"/>
      <c r="W7" s="462"/>
      <c r="X7" s="462"/>
      <c r="Y7" s="462"/>
    </row>
    <row r="8" spans="2:26" x14ac:dyDescent="0.25">
      <c r="B8" s="74"/>
      <c r="C8" s="74"/>
      <c r="G8" s="4" t="s">
        <v>244</v>
      </c>
      <c r="H8" s="564" t="str">
        <f>IF(Summary!E8="","",Summary!E8)</f>
        <v/>
      </c>
      <c r="I8" s="564"/>
      <c r="J8" s="462"/>
      <c r="K8" s="462"/>
      <c r="L8" s="462"/>
      <c r="N8" s="154"/>
      <c r="O8" s="74"/>
      <c r="P8" s="74"/>
      <c r="T8" s="4" t="s">
        <v>244</v>
      </c>
      <c r="U8" s="569" t="str">
        <f>IF(Summary!$S8="","",Summary!$S8)</f>
        <v/>
      </c>
      <c r="V8" s="570"/>
      <c r="W8" s="462"/>
      <c r="X8" s="462"/>
      <c r="Y8" s="462"/>
    </row>
    <row r="9" spans="2:26" x14ac:dyDescent="0.25">
      <c r="B9" s="74"/>
      <c r="C9" s="74"/>
      <c r="G9" s="4"/>
      <c r="H9" s="462"/>
      <c r="I9" s="462"/>
      <c r="J9" s="462"/>
      <c r="K9" s="462"/>
      <c r="L9" s="462"/>
      <c r="N9" s="154"/>
      <c r="O9" s="74"/>
      <c r="P9" s="74"/>
      <c r="T9" s="4"/>
      <c r="U9" s="462"/>
      <c r="V9" s="462"/>
      <c r="W9" s="462"/>
      <c r="X9" s="462"/>
      <c r="Y9" s="462"/>
    </row>
    <row r="10" spans="2:26" x14ac:dyDescent="0.25">
      <c r="B10" s="74"/>
      <c r="C10" s="74"/>
      <c r="G10" s="4" t="s">
        <v>245</v>
      </c>
      <c r="H10" s="464">
        <f>B20</f>
        <v>0</v>
      </c>
      <c r="I10" s="462"/>
      <c r="J10" s="462"/>
      <c r="K10" s="462"/>
      <c r="L10" s="462"/>
      <c r="N10" s="154"/>
      <c r="O10" s="74"/>
      <c r="P10" s="74"/>
      <c r="T10" s="4" t="s">
        <v>242</v>
      </c>
      <c r="U10" s="464">
        <f>O20</f>
        <v>0</v>
      </c>
      <c r="V10" s="462"/>
      <c r="W10" s="462"/>
      <c r="X10" s="462"/>
      <c r="Y10" s="462"/>
    </row>
    <row r="11" spans="2:26" ht="16.5" thickBot="1" x14ac:dyDescent="0.3">
      <c r="B11" s="74"/>
      <c r="C11" s="74"/>
      <c r="D11" s="5"/>
      <c r="E11" s="5"/>
      <c r="F11" s="5"/>
      <c r="G11" s="5"/>
      <c r="H11" s="5"/>
      <c r="I11" s="5"/>
      <c r="J11" s="5"/>
      <c r="K11" s="5"/>
      <c r="L11" s="5"/>
      <c r="M11" s="5"/>
      <c r="N11" s="154"/>
      <c r="O11" s="74"/>
      <c r="P11" s="74"/>
      <c r="Q11" s="5"/>
      <c r="R11" s="5"/>
      <c r="S11" s="5"/>
      <c r="T11" s="5"/>
      <c r="U11" s="5"/>
      <c r="V11" s="5"/>
      <c r="W11" s="5"/>
      <c r="X11" s="5"/>
      <c r="Y11" s="5"/>
      <c r="Z11" s="5"/>
    </row>
    <row r="12" spans="2:26" x14ac:dyDescent="0.25">
      <c r="N12" s="154"/>
    </row>
    <row r="13" spans="2:26" x14ac:dyDescent="0.25">
      <c r="B13" s="74"/>
      <c r="C13" s="74"/>
      <c r="D13" s="7"/>
      <c r="E13" s="7"/>
      <c r="F13" s="7"/>
      <c r="G13" s="7"/>
      <c r="H13" s="7"/>
      <c r="I13" s="7"/>
      <c r="J13" s="7"/>
      <c r="K13" s="7"/>
      <c r="L13" s="7"/>
      <c r="M13" s="7"/>
      <c r="N13" s="154"/>
      <c r="O13" s="74"/>
      <c r="P13" s="74"/>
      <c r="Q13" s="7"/>
      <c r="R13" s="7"/>
      <c r="S13" s="7"/>
      <c r="T13" s="7"/>
      <c r="U13" s="7"/>
      <c r="V13" s="7"/>
      <c r="W13" s="7"/>
      <c r="X13" s="7"/>
      <c r="Y13" s="7"/>
      <c r="Z13" s="7"/>
    </row>
    <row r="14" spans="2:26" x14ac:dyDescent="0.25">
      <c r="B14" s="74"/>
      <c r="C14" s="74"/>
      <c r="D14" s="577" t="s">
        <v>362</v>
      </c>
      <c r="E14" s="577"/>
      <c r="F14" s="577"/>
      <c r="G14" s="577"/>
      <c r="H14" s="577"/>
      <c r="I14" s="577"/>
      <c r="J14" s="577"/>
      <c r="K14" s="577"/>
      <c r="L14" s="577"/>
      <c r="M14" s="577"/>
      <c r="N14" s="154"/>
      <c r="O14" s="74"/>
      <c r="P14" s="74"/>
      <c r="Q14" s="577" t="s">
        <v>362</v>
      </c>
      <c r="R14" s="577"/>
      <c r="S14" s="577"/>
      <c r="T14" s="577"/>
      <c r="U14" s="577"/>
      <c r="V14" s="577"/>
      <c r="W14" s="577"/>
      <c r="X14" s="577"/>
      <c r="Y14" s="577"/>
      <c r="Z14" s="577"/>
    </row>
    <row r="15" spans="2:26" x14ac:dyDescent="0.25">
      <c r="B15" s="74"/>
      <c r="C15" s="74"/>
      <c r="N15" s="154"/>
      <c r="O15" s="74"/>
      <c r="P15" s="74"/>
    </row>
    <row r="16" spans="2:26" x14ac:dyDescent="0.25">
      <c r="B16" s="74"/>
      <c r="C16" s="69" t="s">
        <v>4</v>
      </c>
      <c r="D16" s="555" t="str">
        <f>IF(SUM(N20:N20)&gt;1,"ERROR: SELECT ONLY ONE","")</f>
        <v/>
      </c>
      <c r="E16" s="555"/>
      <c r="F16" s="555"/>
      <c r="G16" s="555"/>
      <c r="H16" s="555"/>
      <c r="I16" s="555"/>
      <c r="J16" s="555"/>
      <c r="K16" s="555"/>
      <c r="L16" s="555"/>
      <c r="M16" s="555"/>
      <c r="N16" s="154"/>
      <c r="O16" s="74"/>
      <c r="P16" s="472" t="s">
        <v>4</v>
      </c>
      <c r="Q16" s="555" t="str">
        <f>IF(SUM(AA20:AA20)&gt;1,"ERROR: SELECT ONLY ONE","")</f>
        <v/>
      </c>
      <c r="R16" s="555"/>
      <c r="S16" s="555"/>
      <c r="T16" s="555"/>
      <c r="U16" s="555"/>
      <c r="V16" s="555"/>
      <c r="W16" s="555"/>
      <c r="X16" s="555"/>
      <c r="Y16" s="555"/>
      <c r="Z16" s="555"/>
    </row>
    <row r="17" spans="2:26" x14ac:dyDescent="0.25">
      <c r="B17" s="74"/>
      <c r="C17" s="74"/>
      <c r="D17" s="1"/>
      <c r="E17" s="1"/>
      <c r="F17" s="1"/>
      <c r="G17" s="1"/>
      <c r="N17" s="154"/>
      <c r="O17" s="74"/>
      <c r="P17" s="74"/>
      <c r="Q17" s="1"/>
      <c r="R17" s="1"/>
      <c r="S17" s="1"/>
      <c r="T17" s="1"/>
    </row>
    <row r="18" spans="2:26" ht="16.5" thickBot="1" x14ac:dyDescent="0.3">
      <c r="D18" s="514" t="s">
        <v>258</v>
      </c>
      <c r="E18" s="514"/>
      <c r="F18" s="514"/>
      <c r="G18" s="514"/>
      <c r="H18" s="514"/>
      <c r="I18" s="514"/>
      <c r="J18" s="514"/>
      <c r="K18" s="514"/>
      <c r="L18" s="514"/>
      <c r="M18" s="514"/>
      <c r="N18" s="154"/>
      <c r="Q18" s="514" t="s">
        <v>258</v>
      </c>
      <c r="R18" s="514"/>
      <c r="S18" s="514"/>
      <c r="T18" s="514"/>
      <c r="U18" s="514"/>
      <c r="V18" s="514"/>
      <c r="W18" s="514"/>
      <c r="X18" s="514"/>
      <c r="Y18" s="514"/>
      <c r="Z18" s="514"/>
    </row>
    <row r="19" spans="2:26" x14ac:dyDescent="0.25">
      <c r="B19" s="96" t="s">
        <v>252</v>
      </c>
      <c r="C19" s="96" t="s">
        <v>248</v>
      </c>
      <c r="F19" s="10"/>
      <c r="G19" s="10"/>
      <c r="H19" s="10"/>
      <c r="I19" s="10"/>
      <c r="J19" s="10"/>
      <c r="K19" s="10"/>
      <c r="L19" s="10"/>
      <c r="M19" s="10"/>
      <c r="N19" s="154"/>
      <c r="O19" s="458" t="s">
        <v>252</v>
      </c>
      <c r="P19" s="458" t="s">
        <v>248</v>
      </c>
      <c r="S19" s="10"/>
      <c r="T19" s="10"/>
      <c r="U19" s="10"/>
      <c r="V19" s="10"/>
      <c r="W19" s="10"/>
      <c r="X19" s="10"/>
      <c r="Y19" s="10"/>
      <c r="Z19" s="10"/>
    </row>
    <row r="20" spans="2:26" ht="50.1" customHeight="1" x14ac:dyDescent="0.25">
      <c r="B20" s="272">
        <f>IF(SUM(D20:D20)&gt;0,1,0)</f>
        <v>0</v>
      </c>
      <c r="C20" s="272">
        <v>1</v>
      </c>
      <c r="D20" s="60" t="str">
        <f>IF(E20="X",C20,"")</f>
        <v/>
      </c>
      <c r="E20" s="68"/>
      <c r="F20" s="583" t="s">
        <v>577</v>
      </c>
      <c r="G20" s="583"/>
      <c r="H20" s="583"/>
      <c r="I20" s="583"/>
      <c r="J20" s="583"/>
      <c r="K20" s="583"/>
      <c r="L20" s="583"/>
      <c r="M20" s="583"/>
      <c r="N20" s="154"/>
      <c r="O20" s="299">
        <f>IF(SUM(Q20:Q20)&gt;0,1,0)</f>
        <v>0</v>
      </c>
      <c r="P20" s="299">
        <v>1</v>
      </c>
      <c r="Q20" s="60" t="str">
        <f>IF(R20="X",P20,"")</f>
        <v/>
      </c>
      <c r="R20" s="288"/>
      <c r="S20" s="583" t="s">
        <v>577</v>
      </c>
      <c r="T20" s="583"/>
      <c r="U20" s="583"/>
      <c r="V20" s="583"/>
      <c r="W20" s="583"/>
      <c r="X20" s="583"/>
      <c r="Y20" s="583"/>
      <c r="Z20" s="583"/>
    </row>
    <row r="21" spans="2:26" ht="15" customHeight="1" x14ac:dyDescent="0.25">
      <c r="B21" s="74"/>
      <c r="C21" s="74"/>
      <c r="F21" s="11"/>
      <c r="N21" s="154"/>
      <c r="O21" s="74"/>
      <c r="P21" s="74"/>
      <c r="S21" s="11"/>
    </row>
    <row r="22" spans="2:26" ht="15" customHeight="1" x14ac:dyDescent="0.25">
      <c r="B22" s="74"/>
      <c r="C22" s="74"/>
      <c r="F22" s="11"/>
      <c r="N22" s="154"/>
      <c r="O22" s="74"/>
      <c r="P22" s="74"/>
      <c r="S22" s="11"/>
    </row>
    <row r="23" spans="2:26" ht="15" customHeight="1" x14ac:dyDescent="0.25">
      <c r="B23" s="74"/>
      <c r="C23" s="74"/>
      <c r="F23" s="11"/>
      <c r="N23" s="154"/>
      <c r="O23" s="74"/>
      <c r="P23" s="74"/>
      <c r="S23" s="11"/>
    </row>
    <row r="24" spans="2:26" s="11" customFormat="1" ht="62.25" customHeight="1" thickBot="1" x14ac:dyDescent="0.3">
      <c r="B24" s="75"/>
      <c r="C24" s="75"/>
      <c r="D24" s="516"/>
      <c r="E24" s="516"/>
      <c r="F24" s="516"/>
      <c r="G24" s="516"/>
      <c r="H24" s="516"/>
      <c r="I24" s="516"/>
      <c r="J24" s="516"/>
      <c r="K24" s="516"/>
      <c r="L24" s="516"/>
      <c r="M24" s="516"/>
      <c r="N24" s="155"/>
      <c r="O24" s="75"/>
      <c r="P24" s="75"/>
      <c r="Q24" s="516"/>
      <c r="R24" s="516"/>
      <c r="S24" s="516"/>
      <c r="T24" s="516"/>
      <c r="U24" s="516"/>
      <c r="V24" s="516"/>
      <c r="W24" s="516"/>
      <c r="X24" s="516"/>
      <c r="Y24" s="516"/>
      <c r="Z24" s="516"/>
    </row>
    <row r="25" spans="2:26" s="11" customFormat="1" x14ac:dyDescent="0.25">
      <c r="B25" s="75"/>
      <c r="C25" s="75"/>
      <c r="N25" s="152"/>
      <c r="O25" s="75"/>
      <c r="P25" s="75"/>
    </row>
    <row r="26" spans="2:26" s="11" customFormat="1" x14ac:dyDescent="0.25">
      <c r="B26" s="75"/>
      <c r="C26" s="75"/>
      <c r="N26" s="152"/>
      <c r="O26" s="75"/>
      <c r="P26" s="75"/>
    </row>
    <row r="27" spans="2:26" s="11" customFormat="1" x14ac:dyDescent="0.25">
      <c r="B27" s="75"/>
      <c r="C27" s="75"/>
      <c r="N27" s="152"/>
      <c r="O27" s="75"/>
      <c r="P27" s="75"/>
    </row>
    <row r="29" spans="2:26" x14ac:dyDescent="0.25">
      <c r="B29" s="74"/>
      <c r="C29" s="74"/>
      <c r="D29" s="13"/>
      <c r="E29" s="13"/>
      <c r="F29" s="14"/>
      <c r="O29" s="74"/>
      <c r="P29" s="74"/>
      <c r="Q29" s="13"/>
      <c r="R29" s="13"/>
      <c r="S29" s="14"/>
    </row>
    <row r="36" spans="2:26" x14ac:dyDescent="0.25">
      <c r="B36" s="74"/>
      <c r="C36" s="74"/>
      <c r="D36" s="1"/>
      <c r="E36" s="1"/>
      <c r="G36" s="1"/>
      <c r="H36" s="1"/>
      <c r="I36" s="1"/>
      <c r="J36" s="1"/>
      <c r="K36" s="1"/>
      <c r="L36" s="1"/>
      <c r="M36" s="1"/>
      <c r="O36" s="74"/>
      <c r="P36" s="74"/>
      <c r="Q36" s="1"/>
      <c r="R36" s="1"/>
      <c r="T36" s="1"/>
      <c r="U36" s="1"/>
      <c r="V36" s="1"/>
      <c r="W36" s="1"/>
      <c r="X36" s="1"/>
      <c r="Y36" s="1"/>
      <c r="Z36" s="1"/>
    </row>
  </sheetData>
  <sheetProtection algorithmName="SHA-512" hashValue="Feej0WpcKqLdAVjRnzpwshiY/t7y7xhT0LKk/EOXcxH+0WYm9X89vXbL2gEO8cQ7EDECl99v1YROaH7MzUjP3g==" saltValue="Vr+oz1TzzTqRAn5MPZVkBw==" spinCount="100000" sheet="1" objects="1" scenarios="1" selectLockedCells="1"/>
  <mergeCells count="18">
    <mergeCell ref="Q24:Z24"/>
    <mergeCell ref="Q2:Z2"/>
    <mergeCell ref="Q3:Z3"/>
    <mergeCell ref="U6:Y6"/>
    <mergeCell ref="U8:V8"/>
    <mergeCell ref="Q14:Z14"/>
    <mergeCell ref="Q16:Z16"/>
    <mergeCell ref="Q18:Z18"/>
    <mergeCell ref="S20:Z20"/>
    <mergeCell ref="D18:M18"/>
    <mergeCell ref="F20:M20"/>
    <mergeCell ref="D24:M24"/>
    <mergeCell ref="D2:M2"/>
    <mergeCell ref="D3:M3"/>
    <mergeCell ref="H6:L6"/>
    <mergeCell ref="D14:M14"/>
    <mergeCell ref="D16:M16"/>
    <mergeCell ref="H8:I8"/>
  </mergeCells>
  <dataValidations count="1">
    <dataValidation type="list" allowBlank="1" showInputMessage="1" showErrorMessage="1" sqref="E20 R20">
      <formula1>C$15:C$16</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Z49"/>
  <sheetViews>
    <sheetView showGridLines="0" view="pageBreakPreview" zoomScale="115" zoomScaleNormal="100" zoomScaleSheetLayoutView="115" workbookViewId="0">
      <selection activeCell="K16" sqref="K16:L16"/>
    </sheetView>
  </sheetViews>
  <sheetFormatPr defaultRowHeight="15.75" x14ac:dyDescent="0.25"/>
  <cols>
    <col min="1" max="1" width="2.85546875" style="1" customWidth="1"/>
    <col min="2" max="3" width="9.140625" style="73" hidden="1" customWidth="1"/>
    <col min="4" max="5" width="4.85546875" style="3" customWidth="1"/>
    <col min="6" max="7" width="12.28515625" style="3" customWidth="1"/>
    <col min="8" max="8" width="15.85546875" style="3" customWidth="1"/>
    <col min="9" max="10" width="12.28515625" style="3" customWidth="1"/>
    <col min="11" max="11" width="17.140625" style="3" customWidth="1"/>
    <col min="12" max="12" width="8.28515625" style="3" customWidth="1"/>
    <col min="13" max="13" width="14.42578125" style="3" customWidth="1"/>
    <col min="14" max="14" width="1.7109375" style="148" customWidth="1"/>
    <col min="15" max="15" width="9.140625" style="73" hidden="1" customWidth="1"/>
    <col min="16" max="16" width="14" style="73" hidden="1" customWidth="1"/>
    <col min="17" max="17" width="5" style="3" customWidth="1"/>
    <col min="18" max="18" width="4.85546875" style="3" customWidth="1"/>
    <col min="19" max="20" width="12.28515625" style="3" customWidth="1"/>
    <col min="21" max="21" width="16.28515625" style="3" customWidth="1"/>
    <col min="22" max="23" width="12.28515625" style="3" customWidth="1"/>
    <col min="24" max="24" width="17.42578125" style="3" customWidth="1"/>
    <col min="25" max="25" width="8" style="3" customWidth="1"/>
    <col min="26" max="26" width="12.28515625" style="3" customWidth="1"/>
    <col min="27" max="16384" width="9.140625" style="1"/>
  </cols>
  <sheetData>
    <row r="1" spans="2:26" x14ac:dyDescent="0.25">
      <c r="N1" s="154"/>
    </row>
    <row r="2" spans="2:26" x14ac:dyDescent="0.25">
      <c r="B2" s="74"/>
      <c r="C2" s="74"/>
      <c r="D2" s="517" t="s">
        <v>437</v>
      </c>
      <c r="E2" s="517"/>
      <c r="F2" s="517"/>
      <c r="G2" s="517"/>
      <c r="H2" s="517"/>
      <c r="I2" s="517"/>
      <c r="J2" s="517"/>
      <c r="K2" s="517"/>
      <c r="L2" s="517"/>
      <c r="M2" s="517"/>
      <c r="N2" s="154"/>
      <c r="O2" s="134" t="s">
        <v>431</v>
      </c>
      <c r="P2" s="74"/>
      <c r="Q2" s="517" t="s">
        <v>437</v>
      </c>
      <c r="R2" s="517"/>
      <c r="S2" s="517"/>
      <c r="T2" s="517"/>
      <c r="U2" s="517"/>
      <c r="V2" s="517"/>
      <c r="W2" s="517"/>
      <c r="X2" s="517"/>
      <c r="Y2" s="517"/>
      <c r="Z2" s="517"/>
    </row>
    <row r="3" spans="2:26" ht="16.5" thickBot="1" x14ac:dyDescent="0.3">
      <c r="B3" s="74"/>
      <c r="C3" s="74"/>
      <c r="D3" s="518" t="s">
        <v>249</v>
      </c>
      <c r="E3" s="518"/>
      <c r="F3" s="518"/>
      <c r="G3" s="518"/>
      <c r="H3" s="518"/>
      <c r="I3" s="518"/>
      <c r="J3" s="518"/>
      <c r="K3" s="518"/>
      <c r="L3" s="518"/>
      <c r="M3" s="518"/>
      <c r="N3" s="154"/>
      <c r="O3" s="74"/>
      <c r="P3" s="74"/>
      <c r="Q3" s="518" t="s">
        <v>250</v>
      </c>
      <c r="R3" s="518"/>
      <c r="S3" s="518"/>
      <c r="T3" s="518"/>
      <c r="U3" s="518"/>
      <c r="V3" s="518"/>
      <c r="W3" s="518"/>
      <c r="X3" s="518"/>
      <c r="Y3" s="518"/>
      <c r="Z3" s="518"/>
    </row>
    <row r="4" spans="2:26" x14ac:dyDescent="0.25">
      <c r="B4" s="74"/>
      <c r="C4" s="74"/>
      <c r="D4" s="2"/>
      <c r="E4" s="2"/>
      <c r="F4" s="2"/>
      <c r="G4" s="2"/>
      <c r="H4" s="2"/>
      <c r="I4" s="2"/>
      <c r="J4" s="2"/>
      <c r="K4" s="2"/>
      <c r="L4" s="2"/>
      <c r="M4" s="2"/>
      <c r="N4" s="154"/>
      <c r="O4" s="74" t="s">
        <v>429</v>
      </c>
      <c r="P4" s="74"/>
      <c r="Q4" s="2"/>
      <c r="R4" s="2"/>
      <c r="S4" s="2"/>
      <c r="T4" s="2"/>
      <c r="U4" s="2"/>
      <c r="V4" s="2"/>
      <c r="W4" s="2"/>
      <c r="X4" s="2"/>
      <c r="Y4" s="2"/>
      <c r="Z4" s="2"/>
    </row>
    <row r="5" spans="2:26" x14ac:dyDescent="0.25">
      <c r="B5" s="74"/>
      <c r="C5" s="74"/>
      <c r="D5" s="2"/>
      <c r="E5" s="2"/>
      <c r="G5" s="4" t="s">
        <v>0</v>
      </c>
      <c r="H5" s="61" t="str">
        <f>IF(Summary!E5="","",Summary!E5)</f>
        <v/>
      </c>
      <c r="I5" s="462"/>
      <c r="J5" s="462"/>
      <c r="K5" s="462"/>
      <c r="L5" s="462"/>
      <c r="M5" s="2"/>
      <c r="N5" s="154"/>
      <c r="O5" s="74" t="s">
        <v>430</v>
      </c>
      <c r="P5" s="74"/>
      <c r="Q5" s="2"/>
      <c r="R5" s="2"/>
      <c r="T5" s="4" t="s">
        <v>0</v>
      </c>
      <c r="U5" s="61" t="str">
        <f>IF(Summary!$S5="","",Summary!$S5)</f>
        <v/>
      </c>
      <c r="V5" s="462"/>
      <c r="W5" s="462"/>
      <c r="X5" s="462"/>
      <c r="Y5" s="462"/>
      <c r="Z5" s="2"/>
    </row>
    <row r="6" spans="2:26" x14ac:dyDescent="0.25">
      <c r="B6" s="74"/>
      <c r="C6" s="74"/>
      <c r="G6" s="4" t="s">
        <v>1</v>
      </c>
      <c r="H6" s="561" t="str">
        <f>IF(Summary!E6="","",Summary!E6)</f>
        <v/>
      </c>
      <c r="I6" s="562"/>
      <c r="J6" s="562"/>
      <c r="K6" s="562"/>
      <c r="L6" s="563"/>
      <c r="N6" s="154"/>
      <c r="O6" s="74" t="s">
        <v>440</v>
      </c>
      <c r="P6" s="74"/>
      <c r="T6" s="4" t="s">
        <v>1</v>
      </c>
      <c r="U6" s="459" t="str">
        <f>IF(Summary!$S6="","",Summary!$S6)</f>
        <v/>
      </c>
      <c r="V6" s="460"/>
      <c r="W6" s="460"/>
      <c r="X6" s="460"/>
      <c r="Y6" s="461"/>
    </row>
    <row r="7" spans="2:26" x14ac:dyDescent="0.25">
      <c r="B7" s="74"/>
      <c r="C7" s="74"/>
      <c r="G7" s="4"/>
      <c r="H7" s="460"/>
      <c r="I7" s="460"/>
      <c r="J7" s="462"/>
      <c r="K7" s="462"/>
      <c r="L7" s="462"/>
      <c r="N7" s="154"/>
      <c r="O7" s="134"/>
      <c r="P7" s="74"/>
      <c r="T7" s="4"/>
      <c r="U7" s="460"/>
      <c r="V7" s="460"/>
      <c r="W7" s="462"/>
      <c r="X7" s="462"/>
      <c r="Y7" s="462"/>
    </row>
    <row r="8" spans="2:26" x14ac:dyDescent="0.25">
      <c r="B8" s="74"/>
      <c r="C8" s="74"/>
      <c r="G8" s="4" t="s">
        <v>244</v>
      </c>
      <c r="H8" s="564" t="str">
        <f>IF(Summary!E8="","",Summary!E8)</f>
        <v/>
      </c>
      <c r="I8" s="564"/>
      <c r="J8" s="462"/>
      <c r="K8" s="462"/>
      <c r="L8" s="462"/>
      <c r="N8" s="154"/>
      <c r="O8" s="134"/>
      <c r="P8" s="74"/>
      <c r="T8" s="4" t="s">
        <v>244</v>
      </c>
      <c r="U8" s="569" t="str">
        <f>IF(Summary!$S8="","",Summary!$S8)</f>
        <v/>
      </c>
      <c r="V8" s="570"/>
      <c r="W8" s="462"/>
      <c r="X8" s="462"/>
      <c r="Y8" s="462"/>
    </row>
    <row r="9" spans="2:26" ht="16.5" x14ac:dyDescent="0.3">
      <c r="B9" s="74"/>
      <c r="C9" s="74"/>
      <c r="G9" s="4"/>
      <c r="H9" s="462"/>
      <c r="I9" s="462"/>
      <c r="J9" s="462"/>
      <c r="K9" s="462"/>
      <c r="L9" s="462"/>
      <c r="N9" s="154"/>
      <c r="O9" s="118"/>
      <c r="P9" s="74"/>
      <c r="T9" s="4"/>
      <c r="U9" s="462"/>
      <c r="V9" s="462"/>
      <c r="W9" s="462"/>
      <c r="X9" s="462"/>
      <c r="Y9" s="462"/>
    </row>
    <row r="10" spans="2:26" ht="16.5" x14ac:dyDescent="0.3">
      <c r="B10" s="74"/>
      <c r="C10" s="74"/>
      <c r="G10" s="4" t="s">
        <v>245</v>
      </c>
      <c r="H10" s="464">
        <v>0</v>
      </c>
      <c r="I10" s="462"/>
      <c r="J10" s="462"/>
      <c r="K10" s="462"/>
      <c r="L10" s="462"/>
      <c r="N10" s="154"/>
      <c r="O10" s="118"/>
      <c r="P10" s="74"/>
      <c r="T10" s="4" t="s">
        <v>242</v>
      </c>
      <c r="U10" s="464">
        <f>O20</f>
        <v>0</v>
      </c>
      <c r="V10" s="462"/>
      <c r="W10" s="462"/>
      <c r="X10" s="462"/>
      <c r="Y10" s="462"/>
    </row>
    <row r="11" spans="2:26" ht="17.25" thickBot="1" x14ac:dyDescent="0.35">
      <c r="B11" s="74"/>
      <c r="C11" s="74"/>
      <c r="D11" s="5"/>
      <c r="E11" s="5"/>
      <c r="F11" s="5"/>
      <c r="G11" s="5"/>
      <c r="H11" s="5"/>
      <c r="I11" s="5"/>
      <c r="J11" s="5"/>
      <c r="K11" s="5"/>
      <c r="L11" s="5"/>
      <c r="M11" s="5"/>
      <c r="N11" s="154"/>
      <c r="O11" s="118"/>
      <c r="P11" s="74"/>
      <c r="Q11" s="5"/>
      <c r="R11" s="5"/>
      <c r="S11" s="5"/>
      <c r="T11" s="5"/>
      <c r="U11" s="5"/>
      <c r="V11" s="5"/>
      <c r="W11" s="5"/>
      <c r="X11" s="5"/>
      <c r="Y11" s="5"/>
      <c r="Z11" s="5"/>
    </row>
    <row r="12" spans="2:26" ht="16.5" x14ac:dyDescent="0.3">
      <c r="N12" s="154"/>
      <c r="O12" s="118"/>
    </row>
    <row r="13" spans="2:26" ht="16.5" x14ac:dyDescent="0.3">
      <c r="B13" s="74"/>
      <c r="C13" s="74"/>
      <c r="D13" s="7"/>
      <c r="E13" s="7"/>
      <c r="F13" s="7"/>
      <c r="G13" s="7"/>
      <c r="H13" s="7"/>
      <c r="I13" s="7"/>
      <c r="J13" s="7"/>
      <c r="K13" s="7"/>
      <c r="L13" s="7"/>
      <c r="M13" s="7"/>
      <c r="N13" s="154"/>
      <c r="O13" s="118"/>
      <c r="P13" s="74"/>
      <c r="Q13" s="7"/>
      <c r="R13" s="7"/>
      <c r="S13" s="7"/>
      <c r="T13" s="7"/>
      <c r="U13" s="7"/>
      <c r="V13" s="7"/>
      <c r="W13" s="7"/>
      <c r="X13" s="7"/>
      <c r="Y13" s="7"/>
      <c r="Z13" s="7"/>
    </row>
    <row r="14" spans="2:26" ht="33" customHeight="1" x14ac:dyDescent="0.25">
      <c r="B14" s="74"/>
      <c r="C14" s="74"/>
      <c r="D14" s="584" t="s">
        <v>438</v>
      </c>
      <c r="E14" s="584"/>
      <c r="F14" s="584"/>
      <c r="G14" s="584"/>
      <c r="H14" s="584"/>
      <c r="I14" s="584"/>
      <c r="J14" s="584"/>
      <c r="K14" s="584"/>
      <c r="L14" s="584"/>
      <c r="M14" s="584"/>
      <c r="N14" s="154"/>
      <c r="P14" s="74"/>
      <c r="Q14" s="584" t="s">
        <v>438</v>
      </c>
      <c r="R14" s="584"/>
      <c r="S14" s="584"/>
      <c r="T14" s="584"/>
      <c r="U14" s="584"/>
      <c r="V14" s="584"/>
      <c r="W14" s="584"/>
      <c r="X14" s="584"/>
      <c r="Y14" s="584"/>
      <c r="Z14" s="584"/>
    </row>
    <row r="15" spans="2:26" ht="15.75" customHeight="1" x14ac:dyDescent="0.25">
      <c r="B15" s="74"/>
      <c r="C15" s="74"/>
      <c r="D15" s="465"/>
      <c r="E15" s="465"/>
      <c r="F15" s="465"/>
      <c r="G15" s="465"/>
      <c r="H15" s="465"/>
      <c r="I15" s="465"/>
      <c r="J15" s="465"/>
      <c r="K15" s="465"/>
      <c r="L15" s="465"/>
      <c r="M15" s="465"/>
      <c r="N15" s="154"/>
      <c r="O15" s="74" t="s">
        <v>4</v>
      </c>
      <c r="P15" s="74"/>
      <c r="Q15" s="465"/>
      <c r="R15" s="465"/>
      <c r="S15" s="465"/>
      <c r="T15" s="465"/>
      <c r="U15" s="465"/>
      <c r="V15" s="465"/>
      <c r="W15" s="465"/>
      <c r="X15" s="465"/>
      <c r="Y15" s="465"/>
      <c r="Z15" s="465"/>
    </row>
    <row r="16" spans="2:26" ht="15.75" customHeight="1" x14ac:dyDescent="0.25">
      <c r="B16" s="74"/>
      <c r="C16" s="74"/>
      <c r="G16" s="3" t="s">
        <v>434</v>
      </c>
      <c r="H16" s="68"/>
      <c r="J16" s="3" t="s">
        <v>433</v>
      </c>
      <c r="K16" s="585" t="str">
        <f>IF(Summary!$I$9="","",Summary!$I$9)</f>
        <v>AHPAA</v>
      </c>
      <c r="L16" s="585"/>
      <c r="N16" s="154"/>
      <c r="O16" s="74"/>
      <c r="P16" s="74"/>
      <c r="T16" s="3" t="s">
        <v>434</v>
      </c>
      <c r="U16" s="288"/>
      <c r="W16" s="3" t="s">
        <v>433</v>
      </c>
      <c r="X16" s="585" t="str">
        <f>IF(Summary!$I$9="","",Summary!$I$9)</f>
        <v>AHPAA</v>
      </c>
      <c r="Y16" s="585"/>
    </row>
    <row r="17" spans="2:26" x14ac:dyDescent="0.25">
      <c r="B17" s="74"/>
      <c r="C17" s="74"/>
      <c r="D17" s="1"/>
      <c r="E17" s="1"/>
      <c r="F17" s="1"/>
      <c r="G17" s="1"/>
      <c r="N17" s="154"/>
      <c r="O17" s="74"/>
      <c r="P17" s="74"/>
      <c r="Q17" s="1"/>
      <c r="R17" s="1"/>
      <c r="S17" s="1"/>
      <c r="T17" s="1"/>
    </row>
    <row r="18" spans="2:26" ht="16.5" thickBot="1" x14ac:dyDescent="0.3">
      <c r="D18" s="514" t="s">
        <v>436</v>
      </c>
      <c r="E18" s="514"/>
      <c r="F18" s="514"/>
      <c r="G18" s="514"/>
      <c r="H18" s="514"/>
      <c r="I18" s="514"/>
      <c r="J18" s="514"/>
      <c r="K18" s="514"/>
      <c r="L18" s="514"/>
      <c r="M18" s="514"/>
      <c r="N18" s="154"/>
      <c r="Q18" s="514" t="s">
        <v>436</v>
      </c>
      <c r="R18" s="514"/>
      <c r="S18" s="514"/>
      <c r="T18" s="514"/>
      <c r="U18" s="514"/>
      <c r="V18" s="514"/>
      <c r="W18" s="514"/>
      <c r="X18" s="514"/>
      <c r="Y18" s="514"/>
      <c r="Z18" s="514"/>
    </row>
    <row r="19" spans="2:26" x14ac:dyDescent="0.25">
      <c r="B19" s="347"/>
      <c r="C19" s="347"/>
      <c r="F19" s="10"/>
      <c r="G19" s="10"/>
      <c r="H19" s="10"/>
      <c r="I19" s="10"/>
      <c r="J19" s="10"/>
      <c r="K19" s="10"/>
      <c r="L19" s="10"/>
      <c r="M19" s="10"/>
      <c r="N19" s="154"/>
      <c r="O19" s="458" t="s">
        <v>252</v>
      </c>
      <c r="P19" s="458" t="s">
        <v>248</v>
      </c>
      <c r="S19" s="10"/>
      <c r="T19" s="10"/>
      <c r="U19" s="10"/>
      <c r="V19" s="10"/>
      <c r="W19" s="10"/>
      <c r="X19" s="10"/>
      <c r="Y19" s="10"/>
      <c r="Z19" s="10"/>
    </row>
    <row r="20" spans="2:26" ht="27" customHeight="1" x14ac:dyDescent="0.25">
      <c r="B20" s="71"/>
      <c r="C20" s="71"/>
      <c r="D20" s="384" t="str">
        <f>IF(E20="X",C20,"")</f>
        <v/>
      </c>
      <c r="E20" s="466"/>
      <c r="F20" s="583" t="s">
        <v>435</v>
      </c>
      <c r="G20" s="583"/>
      <c r="H20" s="583"/>
      <c r="I20" s="583"/>
      <c r="J20" s="583"/>
      <c r="K20" s="583"/>
      <c r="L20" s="583"/>
      <c r="M20" s="583"/>
      <c r="N20" s="154"/>
      <c r="O20" s="299">
        <f>IF(SUM(Q20:Q20)&gt;0,4,0)</f>
        <v>0</v>
      </c>
      <c r="P20" s="299">
        <v>4</v>
      </c>
      <c r="Q20" s="60" t="str">
        <f>IF(R20="X",P20,"")</f>
        <v/>
      </c>
      <c r="R20" s="288"/>
      <c r="S20" s="583" t="s">
        <v>435</v>
      </c>
      <c r="T20" s="583"/>
      <c r="U20" s="583"/>
      <c r="V20" s="583"/>
      <c r="W20" s="583"/>
      <c r="X20" s="583"/>
      <c r="Y20" s="583"/>
      <c r="Z20" s="583"/>
    </row>
    <row r="21" spans="2:26" ht="15" customHeight="1" x14ac:dyDescent="0.25">
      <c r="B21" s="74"/>
      <c r="C21" s="74"/>
      <c r="F21" s="11"/>
      <c r="N21" s="154"/>
      <c r="O21" s="74"/>
      <c r="P21" s="74"/>
      <c r="S21" s="11"/>
    </row>
    <row r="22" spans="2:26" ht="15" customHeight="1" x14ac:dyDescent="0.25">
      <c r="B22" s="74"/>
      <c r="C22" s="74"/>
      <c r="F22" s="11"/>
      <c r="N22" s="154"/>
      <c r="O22" s="74"/>
      <c r="P22" s="74"/>
      <c r="S22" s="11"/>
    </row>
    <row r="23" spans="2:26" s="11" customFormat="1" ht="62.25" customHeight="1" thickBot="1" x14ac:dyDescent="0.3">
      <c r="B23" s="75"/>
      <c r="C23" s="75"/>
      <c r="D23" s="516"/>
      <c r="E23" s="516"/>
      <c r="F23" s="516"/>
      <c r="G23" s="516"/>
      <c r="H23" s="516"/>
      <c r="I23" s="516"/>
      <c r="J23" s="516"/>
      <c r="K23" s="516"/>
      <c r="L23" s="516"/>
      <c r="M23" s="516"/>
      <c r="N23" s="155"/>
      <c r="O23" s="75"/>
      <c r="P23" s="75"/>
      <c r="Q23" s="516"/>
      <c r="R23" s="516"/>
      <c r="S23" s="516"/>
      <c r="T23" s="516"/>
      <c r="U23" s="516"/>
      <c r="V23" s="516"/>
      <c r="W23" s="516"/>
      <c r="X23" s="516"/>
      <c r="Y23" s="516"/>
      <c r="Z23" s="516"/>
    </row>
    <row r="24" spans="2:26" ht="15" customHeight="1" x14ac:dyDescent="0.25">
      <c r="B24" s="74"/>
      <c r="C24" s="74"/>
      <c r="F24" s="11"/>
      <c r="N24" s="154"/>
      <c r="O24" s="74"/>
      <c r="P24" s="74"/>
      <c r="S24" s="11"/>
    </row>
    <row r="25" spans="2:26" ht="15" customHeight="1" x14ac:dyDescent="0.25">
      <c r="B25" s="74"/>
      <c r="C25" s="74"/>
      <c r="F25" s="11"/>
      <c r="N25" s="154"/>
      <c r="O25" s="74"/>
      <c r="P25" s="74"/>
      <c r="S25" s="11"/>
    </row>
    <row r="26" spans="2:26" x14ac:dyDescent="0.25">
      <c r="B26" s="74"/>
      <c r="C26" s="74"/>
      <c r="F26" s="11"/>
      <c r="N26" s="154"/>
      <c r="O26" s="74"/>
      <c r="P26" s="74"/>
      <c r="S26" s="11"/>
    </row>
    <row r="27" spans="2:26" x14ac:dyDescent="0.25">
      <c r="B27" s="74"/>
      <c r="C27" s="74"/>
      <c r="F27" s="11"/>
      <c r="N27" s="154"/>
      <c r="O27" s="74"/>
      <c r="P27" s="74"/>
      <c r="S27" s="11"/>
    </row>
    <row r="28" spans="2:26" x14ac:dyDescent="0.25">
      <c r="B28" s="74"/>
      <c r="C28" s="74"/>
      <c r="F28" s="11"/>
      <c r="N28" s="154"/>
      <c r="O28" s="74"/>
      <c r="P28" s="74"/>
      <c r="S28" s="11"/>
    </row>
    <row r="29" spans="2:26" x14ac:dyDescent="0.25">
      <c r="B29" s="74"/>
      <c r="C29" s="74"/>
      <c r="F29" s="11"/>
      <c r="N29" s="154"/>
      <c r="O29" s="74"/>
      <c r="P29" s="74"/>
      <c r="S29" s="11"/>
    </row>
    <row r="30" spans="2:26" x14ac:dyDescent="0.25">
      <c r="B30" s="74"/>
      <c r="C30" s="74"/>
      <c r="F30" s="11"/>
      <c r="N30" s="154"/>
      <c r="O30" s="74"/>
      <c r="P30" s="74"/>
      <c r="S30" s="11"/>
    </row>
    <row r="31" spans="2:26" x14ac:dyDescent="0.25">
      <c r="B31" s="74"/>
      <c r="C31" s="74"/>
      <c r="F31" s="11"/>
      <c r="N31" s="154"/>
      <c r="O31" s="74"/>
      <c r="P31" s="74"/>
      <c r="S31" s="11"/>
    </row>
    <row r="32" spans="2:26" x14ac:dyDescent="0.25">
      <c r="B32" s="74"/>
      <c r="C32" s="74"/>
      <c r="F32" s="11"/>
      <c r="N32" s="154"/>
      <c r="O32" s="74"/>
      <c r="P32" s="74"/>
      <c r="S32" s="11"/>
    </row>
    <row r="33" spans="2:26" x14ac:dyDescent="0.25">
      <c r="B33" s="74"/>
      <c r="C33" s="74"/>
      <c r="F33" s="11"/>
      <c r="N33" s="154"/>
      <c r="O33" s="74"/>
      <c r="P33" s="74"/>
      <c r="S33" s="11"/>
    </row>
    <row r="34" spans="2:26" x14ac:dyDescent="0.25">
      <c r="B34" s="74"/>
      <c r="C34" s="74"/>
      <c r="F34" s="11"/>
      <c r="N34" s="154"/>
      <c r="O34" s="74"/>
      <c r="P34" s="74"/>
      <c r="S34" s="11"/>
    </row>
    <row r="35" spans="2:26" x14ac:dyDescent="0.25">
      <c r="B35" s="74"/>
      <c r="C35" s="74"/>
      <c r="F35" s="11"/>
      <c r="N35" s="154"/>
      <c r="O35" s="74"/>
      <c r="P35" s="74"/>
      <c r="S35" s="11"/>
    </row>
    <row r="36" spans="2:26" s="11" customFormat="1" x14ac:dyDescent="0.25">
      <c r="B36" s="75"/>
      <c r="C36" s="75"/>
      <c r="N36" s="155"/>
      <c r="O36" s="75"/>
      <c r="P36" s="75"/>
    </row>
    <row r="37" spans="2:26" ht="48.75" customHeight="1" x14ac:dyDescent="0.25">
      <c r="B37" s="74"/>
      <c r="C37" s="74"/>
      <c r="D37" s="515"/>
      <c r="E37" s="515"/>
      <c r="F37" s="515"/>
      <c r="G37" s="515"/>
      <c r="H37" s="515"/>
      <c r="I37" s="515"/>
      <c r="J37" s="515"/>
      <c r="K37" s="515"/>
      <c r="L37" s="515"/>
      <c r="M37" s="515"/>
      <c r="N37" s="154"/>
      <c r="O37" s="74"/>
      <c r="P37" s="74"/>
      <c r="Q37" s="515"/>
      <c r="R37" s="515"/>
      <c r="S37" s="515"/>
      <c r="T37" s="515"/>
      <c r="U37" s="515"/>
      <c r="V37" s="515"/>
      <c r="W37" s="515"/>
      <c r="X37" s="515"/>
      <c r="Y37" s="515"/>
      <c r="Z37" s="515"/>
    </row>
    <row r="38" spans="2:26" s="11" customFormat="1" x14ac:dyDescent="0.25">
      <c r="B38" s="75"/>
      <c r="C38" s="75"/>
      <c r="N38" s="152"/>
      <c r="O38" s="75"/>
      <c r="P38" s="75"/>
    </row>
    <row r="39" spans="2:26" s="11" customFormat="1" x14ac:dyDescent="0.25">
      <c r="B39" s="75"/>
      <c r="C39" s="75"/>
      <c r="N39" s="152"/>
      <c r="O39" s="75"/>
      <c r="P39" s="75"/>
    </row>
    <row r="40" spans="2:26" s="11" customFormat="1" x14ac:dyDescent="0.25">
      <c r="B40" s="75"/>
      <c r="C40" s="75"/>
      <c r="N40" s="152"/>
      <c r="O40" s="75"/>
      <c r="P40" s="75"/>
    </row>
    <row r="42" spans="2:26" x14ac:dyDescent="0.25">
      <c r="B42" s="74"/>
      <c r="C42" s="74"/>
      <c r="D42" s="13"/>
      <c r="E42" s="13"/>
      <c r="F42" s="14"/>
      <c r="O42" s="74"/>
      <c r="P42" s="74"/>
      <c r="Q42" s="13"/>
      <c r="R42" s="13"/>
      <c r="S42" s="14"/>
    </row>
    <row r="49" spans="2:26" x14ac:dyDescent="0.25">
      <c r="B49" s="74"/>
      <c r="C49" s="74"/>
      <c r="D49" s="1"/>
      <c r="E49" s="1"/>
      <c r="G49" s="1"/>
      <c r="H49" s="1"/>
      <c r="I49" s="1"/>
      <c r="J49" s="1"/>
      <c r="K49" s="1"/>
      <c r="L49" s="1"/>
      <c r="M49" s="1"/>
      <c r="O49" s="74"/>
      <c r="P49" s="74"/>
      <c r="Q49" s="1"/>
      <c r="R49" s="1"/>
      <c r="T49" s="1"/>
      <c r="U49" s="1"/>
      <c r="V49" s="1"/>
      <c r="W49" s="1"/>
      <c r="X49" s="1"/>
      <c r="Y49" s="1"/>
      <c r="Z49" s="1"/>
    </row>
  </sheetData>
  <sheetProtection selectLockedCells="1"/>
  <mergeCells count="19">
    <mergeCell ref="D2:M2"/>
    <mergeCell ref="Q2:Z2"/>
    <mergeCell ref="D3:M3"/>
    <mergeCell ref="Q3:Z3"/>
    <mergeCell ref="H6:L6"/>
    <mergeCell ref="D37:M37"/>
    <mergeCell ref="Q37:Z37"/>
    <mergeCell ref="F20:M20"/>
    <mergeCell ref="S20:Z20"/>
    <mergeCell ref="H8:I8"/>
    <mergeCell ref="U8:V8"/>
    <mergeCell ref="D14:M14"/>
    <mergeCell ref="Q14:Z14"/>
    <mergeCell ref="K16:L16"/>
    <mergeCell ref="X16:Y16"/>
    <mergeCell ref="D23:M23"/>
    <mergeCell ref="Q23:Z23"/>
    <mergeCell ref="D18:M18"/>
    <mergeCell ref="Q18:Z18"/>
  </mergeCells>
  <dataValidations count="3">
    <dataValidation type="list" allowBlank="1" showInputMessage="1" showErrorMessage="1" sqref="U16">
      <formula1>$O$3:$O$6</formula1>
    </dataValidation>
    <dataValidation type="list" allowBlank="1" showInputMessage="1" showErrorMessage="1" sqref="R20">
      <formula1>$O$14:$O$15</formula1>
    </dataValidation>
    <dataValidation type="list" allowBlank="1" showInputMessage="1" showErrorMessage="1" sqref="H16">
      <formula1>$O$3:$O$6</formula1>
    </dataValidation>
  </dataValidations>
  <pageMargins left="0.7" right="0.7" top="0.75" bottom="0.75" header="0.3" footer="0.3"/>
  <pageSetup scale="71" orientation="portrait" r:id="rId1"/>
  <headerFooter>
    <oddFooter>&amp;LVersion: 1/1/2014&amp;CTab: &amp;A&amp;RPrint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C32"/>
  <sheetViews>
    <sheetView showGridLines="0" view="pageBreakPreview" zoomScaleNormal="100" zoomScaleSheetLayoutView="100" workbookViewId="0">
      <selection activeCell="E23" sqref="E23"/>
    </sheetView>
  </sheetViews>
  <sheetFormatPr defaultRowHeight="15.75" x14ac:dyDescent="0.25"/>
  <cols>
    <col min="1" max="1" width="3.85546875" style="1" customWidth="1"/>
    <col min="2" max="2" width="9.140625" style="3" hidden="1" customWidth="1"/>
    <col min="3" max="3" width="9.140625" style="75" hidden="1" customWidth="1"/>
    <col min="4" max="4" width="6" style="3" customWidth="1"/>
    <col min="5" max="5" width="4.85546875" style="3" customWidth="1"/>
    <col min="6" max="13" width="12.28515625" style="3" customWidth="1"/>
    <col min="14" max="14" width="3.42578125" style="3" customWidth="1"/>
    <col min="15" max="15" width="9.140625" style="74" hidden="1" customWidth="1"/>
    <col min="16" max="16" width="6" style="148" hidden="1" customWidth="1"/>
    <col min="17" max="17" width="9.140625" style="75" hidden="1" customWidth="1"/>
    <col min="18" max="19" width="4.85546875" style="3" customWidth="1"/>
    <col min="20" max="27" width="12.28515625" style="3" customWidth="1"/>
    <col min="28" max="28" width="9.140625" style="74" hidden="1" customWidth="1"/>
    <col min="29" max="16384" width="9.140625" style="1"/>
  </cols>
  <sheetData>
    <row r="1" spans="2:29" x14ac:dyDescent="0.25">
      <c r="P1" s="154"/>
    </row>
    <row r="2" spans="2:29" x14ac:dyDescent="0.25">
      <c r="B2" s="1"/>
      <c r="D2" s="517" t="s">
        <v>579</v>
      </c>
      <c r="E2" s="517"/>
      <c r="F2" s="517"/>
      <c r="G2" s="517"/>
      <c r="H2" s="517"/>
      <c r="I2" s="517"/>
      <c r="J2" s="517"/>
      <c r="K2" s="517"/>
      <c r="L2" s="517"/>
      <c r="M2" s="517"/>
      <c r="N2" s="467"/>
      <c r="P2" s="154"/>
      <c r="R2" s="517" t="s">
        <v>579</v>
      </c>
      <c r="S2" s="517"/>
      <c r="T2" s="517"/>
      <c r="U2" s="517"/>
      <c r="V2" s="517"/>
      <c r="W2" s="517"/>
      <c r="X2" s="517"/>
      <c r="Y2" s="517"/>
      <c r="Z2" s="517"/>
      <c r="AA2" s="517"/>
    </row>
    <row r="3" spans="2:29" ht="16.5" thickBot="1" x14ac:dyDescent="0.3">
      <c r="B3" s="1"/>
      <c r="D3" s="518" t="s">
        <v>249</v>
      </c>
      <c r="E3" s="518"/>
      <c r="F3" s="518"/>
      <c r="G3" s="518"/>
      <c r="H3" s="518"/>
      <c r="I3" s="518"/>
      <c r="J3" s="518"/>
      <c r="K3" s="518"/>
      <c r="L3" s="518"/>
      <c r="M3" s="518"/>
      <c r="N3" s="2"/>
      <c r="P3" s="154"/>
      <c r="R3" s="518" t="s">
        <v>250</v>
      </c>
      <c r="S3" s="518"/>
      <c r="T3" s="518"/>
      <c r="U3" s="518"/>
      <c r="V3" s="518"/>
      <c r="W3" s="518"/>
      <c r="X3" s="518"/>
      <c r="Y3" s="518"/>
      <c r="Z3" s="518"/>
      <c r="AA3" s="518"/>
    </row>
    <row r="4" spans="2:29" x14ac:dyDescent="0.25">
      <c r="B4" s="1"/>
      <c r="D4" s="2"/>
      <c r="E4" s="2"/>
      <c r="F4" s="2"/>
      <c r="G4" s="2"/>
      <c r="H4" s="2"/>
      <c r="I4" s="2"/>
      <c r="J4" s="2"/>
      <c r="K4" s="2"/>
      <c r="L4" s="2"/>
      <c r="M4" s="2"/>
      <c r="N4" s="2"/>
      <c r="P4" s="154"/>
      <c r="R4" s="2"/>
      <c r="S4" s="2"/>
      <c r="T4" s="2"/>
      <c r="U4" s="2"/>
      <c r="V4" s="2"/>
      <c r="W4" s="2"/>
      <c r="X4" s="2"/>
      <c r="Y4" s="2"/>
      <c r="Z4" s="2"/>
      <c r="AA4" s="2"/>
    </row>
    <row r="5" spans="2:29" x14ac:dyDescent="0.25">
      <c r="B5" s="1"/>
      <c r="D5" s="1"/>
      <c r="E5" s="2"/>
      <c r="G5" s="4" t="s">
        <v>0</v>
      </c>
      <c r="H5" s="61" t="str">
        <f>IF(Summary!E5="","",Summary!E5)</f>
        <v/>
      </c>
      <c r="I5" s="462"/>
      <c r="J5" s="462"/>
      <c r="K5" s="462"/>
      <c r="L5" s="462"/>
      <c r="M5" s="2"/>
      <c r="N5" s="2"/>
      <c r="O5" s="472"/>
      <c r="P5" s="157"/>
      <c r="R5" s="1"/>
      <c r="S5" s="2"/>
      <c r="U5" s="4" t="s">
        <v>0</v>
      </c>
      <c r="V5" s="61" t="str">
        <f>IF(Summary!S5="","",Summary!S5)</f>
        <v/>
      </c>
      <c r="W5" s="462"/>
      <c r="X5" s="462"/>
      <c r="Y5" s="462"/>
      <c r="Z5" s="462"/>
      <c r="AA5" s="2"/>
      <c r="AB5" s="402"/>
      <c r="AC5" s="2"/>
    </row>
    <row r="6" spans="2:29" x14ac:dyDescent="0.25">
      <c r="B6" s="1"/>
      <c r="D6" s="1"/>
      <c r="G6" s="4" t="s">
        <v>1</v>
      </c>
      <c r="H6" s="561" t="str">
        <f>IF(Summary!E6="","",Summary!E6)</f>
        <v/>
      </c>
      <c r="I6" s="562"/>
      <c r="J6" s="562"/>
      <c r="K6" s="562"/>
      <c r="L6" s="563"/>
      <c r="O6" s="73"/>
      <c r="P6" s="157"/>
      <c r="R6" s="1"/>
      <c r="U6" s="4" t="s">
        <v>1</v>
      </c>
      <c r="V6" s="561" t="str">
        <f>IF(Summary!$S6="","",Summary!$S6)</f>
        <v/>
      </c>
      <c r="W6" s="562"/>
      <c r="X6" s="562"/>
      <c r="Y6" s="562"/>
      <c r="Z6" s="563"/>
      <c r="AB6" s="73"/>
      <c r="AC6" s="2"/>
    </row>
    <row r="7" spans="2:29" x14ac:dyDescent="0.25">
      <c r="B7" s="1"/>
      <c r="D7" s="1"/>
      <c r="G7" s="4"/>
      <c r="H7" s="460"/>
      <c r="I7" s="460"/>
      <c r="J7" s="462"/>
      <c r="K7" s="462"/>
      <c r="L7" s="462"/>
      <c r="O7" s="73"/>
      <c r="P7" s="157"/>
      <c r="R7" s="1"/>
      <c r="U7" s="4"/>
      <c r="V7" s="460"/>
      <c r="W7" s="460"/>
      <c r="X7" s="462"/>
      <c r="Y7" s="462"/>
      <c r="Z7" s="462"/>
      <c r="AB7" s="73"/>
      <c r="AC7" s="2"/>
    </row>
    <row r="8" spans="2:29" x14ac:dyDescent="0.25">
      <c r="B8" s="1"/>
      <c r="D8" s="1"/>
      <c r="G8" s="4" t="s">
        <v>244</v>
      </c>
      <c r="H8" s="564" t="str">
        <f>IF(Summary!E8="","",Summary!E8)</f>
        <v/>
      </c>
      <c r="I8" s="564"/>
      <c r="J8" s="462"/>
      <c r="K8" s="462"/>
      <c r="L8" s="462"/>
      <c r="O8" s="73"/>
      <c r="P8" s="156"/>
      <c r="R8" s="1"/>
      <c r="U8" s="4" t="s">
        <v>244</v>
      </c>
      <c r="V8" s="569" t="str">
        <f>IF(Summary!$S8="","",Summary!$S8)</f>
        <v/>
      </c>
      <c r="W8" s="570"/>
      <c r="X8" s="462"/>
      <c r="Y8" s="462"/>
      <c r="Z8" s="462"/>
      <c r="AB8" s="73"/>
      <c r="AC8" s="3"/>
    </row>
    <row r="9" spans="2:29" x14ac:dyDescent="0.25">
      <c r="B9" s="1"/>
      <c r="D9" s="1"/>
      <c r="G9" s="4"/>
      <c r="H9" s="64"/>
      <c r="I9" s="65"/>
      <c r="J9" s="462"/>
      <c r="K9" s="462"/>
      <c r="L9" s="462"/>
      <c r="O9" s="73"/>
      <c r="P9" s="156"/>
      <c r="R9" s="1"/>
      <c r="U9" s="4"/>
      <c r="V9" s="64"/>
      <c r="W9" s="65"/>
      <c r="X9" s="462"/>
      <c r="Y9" s="462"/>
      <c r="Z9" s="462"/>
      <c r="AB9" s="73"/>
      <c r="AC9" s="3"/>
    </row>
    <row r="10" spans="2:29" x14ac:dyDescent="0.25">
      <c r="B10" s="1"/>
      <c r="D10" s="1"/>
      <c r="G10" s="4" t="s">
        <v>245</v>
      </c>
      <c r="H10" s="63">
        <f>IF(D15="",C32,0)</f>
        <v>0</v>
      </c>
      <c r="I10" s="309"/>
      <c r="J10" s="462"/>
      <c r="K10" s="462"/>
      <c r="L10" s="462"/>
      <c r="O10" s="73"/>
      <c r="P10" s="156"/>
      <c r="R10" s="1"/>
      <c r="U10" s="4" t="s">
        <v>242</v>
      </c>
      <c r="V10" s="63">
        <f>IF(R15="",Q32,0)</f>
        <v>0</v>
      </c>
      <c r="W10" s="309"/>
      <c r="X10" s="462"/>
      <c r="Y10" s="462"/>
      <c r="Z10" s="462"/>
      <c r="AB10" s="73"/>
      <c r="AC10" s="3"/>
    </row>
    <row r="11" spans="2:29" ht="16.5" thickBot="1" x14ac:dyDescent="0.3">
      <c r="B11" s="1"/>
      <c r="D11" s="5"/>
      <c r="E11" s="5"/>
      <c r="F11" s="5"/>
      <c r="G11" s="5"/>
      <c r="H11" s="5"/>
      <c r="I11" s="5"/>
      <c r="J11" s="5"/>
      <c r="K11" s="5"/>
      <c r="L11" s="5"/>
      <c r="M11" s="5"/>
      <c r="P11" s="154"/>
      <c r="R11" s="5"/>
      <c r="S11" s="5"/>
      <c r="T11" s="5"/>
      <c r="U11" s="5"/>
      <c r="V11" s="5"/>
      <c r="W11" s="5"/>
      <c r="X11" s="5"/>
      <c r="Y11" s="5"/>
      <c r="Z11" s="5"/>
      <c r="AA11" s="5"/>
    </row>
    <row r="12" spans="2:29" x14ac:dyDescent="0.25">
      <c r="P12" s="154"/>
    </row>
    <row r="13" spans="2:29" x14ac:dyDescent="0.25">
      <c r="B13" s="1"/>
      <c r="D13" s="7"/>
      <c r="E13" s="7"/>
      <c r="F13" s="7"/>
      <c r="G13" s="7"/>
      <c r="H13" s="7"/>
      <c r="I13" s="7"/>
      <c r="J13" s="7"/>
      <c r="K13" s="7"/>
      <c r="L13" s="7"/>
      <c r="M13" s="7"/>
      <c r="N13" s="7"/>
      <c r="P13" s="154"/>
      <c r="R13" s="7"/>
      <c r="S13" s="7"/>
      <c r="T13" s="7"/>
      <c r="U13" s="7"/>
      <c r="V13" s="7"/>
      <c r="W13" s="7"/>
      <c r="X13" s="7"/>
      <c r="Y13" s="7"/>
      <c r="Z13" s="7"/>
      <c r="AA13" s="7"/>
    </row>
    <row r="14" spans="2:29" ht="38.25" customHeight="1" x14ac:dyDescent="0.25">
      <c r="B14" s="1"/>
      <c r="C14" s="73"/>
      <c r="D14" s="584" t="s">
        <v>585</v>
      </c>
      <c r="E14" s="584"/>
      <c r="F14" s="584"/>
      <c r="G14" s="584"/>
      <c r="H14" s="584"/>
      <c r="I14" s="584"/>
      <c r="J14" s="584"/>
      <c r="K14" s="584"/>
      <c r="L14" s="584"/>
      <c r="M14" s="584"/>
      <c r="N14" s="465"/>
      <c r="P14" s="154"/>
      <c r="Q14" s="73"/>
      <c r="R14" s="584" t="s">
        <v>585</v>
      </c>
      <c r="S14" s="584"/>
      <c r="T14" s="584"/>
      <c r="U14" s="584"/>
      <c r="V14" s="584"/>
      <c r="W14" s="584"/>
      <c r="X14" s="584"/>
      <c r="Y14" s="584"/>
      <c r="Z14" s="584"/>
      <c r="AA14" s="584"/>
    </row>
    <row r="15" spans="2:29" x14ac:dyDescent="0.25">
      <c r="B15" s="1"/>
      <c r="C15" s="73" t="s">
        <v>4</v>
      </c>
      <c r="D15" s="586" t="str">
        <f>IF(SUM(B19:B29)&gt;1,"ERROR: SELECT ONLY ONE GREEN STANDARD","")</f>
        <v/>
      </c>
      <c r="E15" s="586"/>
      <c r="F15" s="586"/>
      <c r="G15" s="586"/>
      <c r="H15" s="586"/>
      <c r="I15" s="586"/>
      <c r="J15" s="586"/>
      <c r="K15" s="586"/>
      <c r="L15" s="586"/>
      <c r="M15" s="586"/>
      <c r="P15" s="154"/>
      <c r="Q15" s="73" t="s">
        <v>4</v>
      </c>
      <c r="R15" s="586" t="str">
        <f>IF(SUM(P19:P29)&gt;1,"ERROR: SELECT ONLY ONE GREEN STANDARD","")</f>
        <v/>
      </c>
      <c r="S15" s="586"/>
      <c r="T15" s="586"/>
      <c r="U15" s="586"/>
      <c r="V15" s="586"/>
      <c r="W15" s="586"/>
      <c r="X15" s="586"/>
      <c r="Y15" s="586"/>
      <c r="Z15" s="586"/>
      <c r="AA15" s="586"/>
    </row>
    <row r="16" spans="2:29" x14ac:dyDescent="0.25">
      <c r="B16" s="1"/>
      <c r="D16" s="586"/>
      <c r="E16" s="586"/>
      <c r="F16" s="586"/>
      <c r="G16" s="586"/>
      <c r="H16" s="586"/>
      <c r="I16" s="586"/>
      <c r="J16" s="586"/>
      <c r="K16" s="586"/>
      <c r="L16" s="586"/>
      <c r="M16" s="586"/>
      <c r="P16" s="154"/>
      <c r="R16" s="586"/>
      <c r="S16" s="586"/>
      <c r="T16" s="586"/>
      <c r="U16" s="586"/>
      <c r="V16" s="586"/>
      <c r="W16" s="586"/>
      <c r="X16" s="586"/>
      <c r="Y16" s="586"/>
      <c r="Z16" s="586"/>
      <c r="AA16" s="586"/>
    </row>
    <row r="17" spans="2:28" ht="16.5" thickBot="1" x14ac:dyDescent="0.3">
      <c r="B17" s="1"/>
      <c r="D17" s="514" t="s">
        <v>584</v>
      </c>
      <c r="E17" s="514"/>
      <c r="F17" s="514"/>
      <c r="G17" s="514"/>
      <c r="H17" s="514"/>
      <c r="I17" s="514"/>
      <c r="J17" s="514"/>
      <c r="K17" s="514"/>
      <c r="L17" s="514"/>
      <c r="M17" s="514"/>
      <c r="N17" s="467"/>
      <c r="P17" s="154"/>
      <c r="R17" s="514" t="s">
        <v>584</v>
      </c>
      <c r="S17" s="514"/>
      <c r="T17" s="514"/>
      <c r="U17" s="514"/>
      <c r="V17" s="514"/>
      <c r="W17" s="514"/>
      <c r="X17" s="514"/>
      <c r="Y17" s="514"/>
      <c r="Z17" s="514"/>
      <c r="AA17" s="514"/>
    </row>
    <row r="18" spans="2:28" x14ac:dyDescent="0.25">
      <c r="B18" s="1"/>
      <c r="C18" s="273" t="s">
        <v>248</v>
      </c>
      <c r="F18" s="10"/>
      <c r="G18" s="10"/>
      <c r="H18" s="10"/>
      <c r="I18" s="10"/>
      <c r="J18" s="10"/>
      <c r="K18" s="10"/>
      <c r="L18" s="10"/>
      <c r="M18" s="10"/>
      <c r="N18" s="10"/>
      <c r="P18" s="154"/>
      <c r="Q18" s="273" t="s">
        <v>248</v>
      </c>
      <c r="T18" s="10"/>
      <c r="U18" s="10"/>
      <c r="V18" s="10"/>
      <c r="W18" s="10"/>
      <c r="X18" s="10"/>
      <c r="Y18" s="10"/>
      <c r="Z18" s="10"/>
      <c r="AA18" s="10"/>
    </row>
    <row r="19" spans="2:28" ht="33.75" customHeight="1" x14ac:dyDescent="0.25">
      <c r="B19" s="1">
        <f>IF(E19="X",1,0)</f>
        <v>0</v>
      </c>
      <c r="C19" s="598">
        <f>IF(SUM(B19:B21)=1,1,0)</f>
        <v>0</v>
      </c>
      <c r="D19" s="591" t="str">
        <f>IF(E19="X",C19,IF(E20="X",C19,IF(E21="X",C19,"")))</f>
        <v/>
      </c>
      <c r="E19" s="68"/>
      <c r="F19" s="583" t="s">
        <v>586</v>
      </c>
      <c r="G19" s="583"/>
      <c r="H19" s="583"/>
      <c r="I19" s="583"/>
      <c r="J19" s="583"/>
      <c r="K19" s="583"/>
      <c r="L19" s="583"/>
      <c r="M19" s="583"/>
      <c r="N19" s="295"/>
      <c r="P19" s="1">
        <f>IF(S19="X",1,0)</f>
        <v>0</v>
      </c>
      <c r="Q19" s="598">
        <f>IF(SUM(P19:P21)=1,1,0)</f>
        <v>0</v>
      </c>
      <c r="R19" s="591" t="str">
        <f>IF(S19="X",Q19,IF(S20="X",Q19,IF(S21="X",Q19,"")))</f>
        <v/>
      </c>
      <c r="S19" s="288"/>
      <c r="T19" s="583" t="s">
        <v>586</v>
      </c>
      <c r="U19" s="583"/>
      <c r="V19" s="583"/>
      <c r="W19" s="583"/>
      <c r="X19" s="583"/>
      <c r="Y19" s="583"/>
      <c r="Z19" s="583"/>
      <c r="AA19" s="583"/>
      <c r="AB19" s="74">
        <f>IF(S19="X",1,0)</f>
        <v>0</v>
      </c>
    </row>
    <row r="20" spans="2:28" ht="33.75" customHeight="1" x14ac:dyDescent="0.25">
      <c r="B20" s="1">
        <f t="shared" ref="B20:B21" si="0">IF(E20="X",1,0)</f>
        <v>0</v>
      </c>
      <c r="C20" s="598"/>
      <c r="D20" s="592"/>
      <c r="E20" s="68"/>
      <c r="F20" s="583" t="s">
        <v>587</v>
      </c>
      <c r="G20" s="583"/>
      <c r="H20" s="583"/>
      <c r="I20" s="583"/>
      <c r="J20" s="583"/>
      <c r="K20" s="583"/>
      <c r="L20" s="583"/>
      <c r="M20" s="583"/>
      <c r="N20" s="295"/>
      <c r="P20" s="1">
        <f>IF(S20="X",1,0)</f>
        <v>0</v>
      </c>
      <c r="Q20" s="598"/>
      <c r="R20" s="592"/>
      <c r="S20" s="288"/>
      <c r="T20" s="583" t="s">
        <v>587</v>
      </c>
      <c r="U20" s="583"/>
      <c r="V20" s="583"/>
      <c r="W20" s="583"/>
      <c r="X20" s="583"/>
      <c r="Y20" s="583"/>
      <c r="Z20" s="583"/>
      <c r="AA20" s="583"/>
      <c r="AB20" s="74">
        <f>IF(S20="X",1,0)</f>
        <v>0</v>
      </c>
    </row>
    <row r="21" spans="2:28" ht="33.75" customHeight="1" x14ac:dyDescent="0.25">
      <c r="B21" s="1">
        <f t="shared" si="0"/>
        <v>0</v>
      </c>
      <c r="C21" s="598"/>
      <c r="D21" s="593"/>
      <c r="E21" s="68"/>
      <c r="F21" s="583" t="s">
        <v>583</v>
      </c>
      <c r="G21" s="583"/>
      <c r="H21" s="583"/>
      <c r="I21" s="583"/>
      <c r="J21" s="583"/>
      <c r="K21" s="583"/>
      <c r="L21" s="583"/>
      <c r="M21" s="583"/>
      <c r="N21" s="295"/>
      <c r="P21" s="1">
        <f>IF(S21="X",1,0)</f>
        <v>0</v>
      </c>
      <c r="Q21" s="598"/>
      <c r="R21" s="593"/>
      <c r="S21" s="288"/>
      <c r="T21" s="583" t="s">
        <v>583</v>
      </c>
      <c r="U21" s="583"/>
      <c r="V21" s="583"/>
      <c r="W21" s="583"/>
      <c r="X21" s="583"/>
      <c r="Y21" s="583"/>
      <c r="Z21" s="583"/>
      <c r="AA21" s="583"/>
      <c r="AB21" s="74">
        <f>IF(S21="X",1,0)</f>
        <v>0</v>
      </c>
    </row>
    <row r="22" spans="2:28" ht="21.75" customHeight="1" x14ac:dyDescent="0.25">
      <c r="B22" s="1"/>
      <c r="D22" s="587" t="s">
        <v>439</v>
      </c>
      <c r="E22" s="587"/>
      <c r="F22" s="587"/>
      <c r="G22" s="587"/>
      <c r="H22" s="587"/>
      <c r="I22" s="587"/>
      <c r="J22" s="587"/>
      <c r="K22" s="587"/>
      <c r="L22" s="587"/>
      <c r="M22" s="587"/>
      <c r="P22" s="154"/>
      <c r="R22" s="587"/>
      <c r="S22" s="587"/>
      <c r="T22" s="587"/>
      <c r="U22" s="587"/>
      <c r="V22" s="587"/>
      <c r="W22" s="587"/>
      <c r="X22" s="587"/>
      <c r="Y22" s="587"/>
      <c r="Z22" s="587"/>
      <c r="AA22" s="587"/>
    </row>
    <row r="23" spans="2:28" ht="33.75" customHeight="1" x14ac:dyDescent="0.25">
      <c r="B23" s="1">
        <f>IF(E23="X",1,0)</f>
        <v>0</v>
      </c>
      <c r="C23" s="598">
        <f>IF(SUM(B23:B25)=1,2,0)</f>
        <v>0</v>
      </c>
      <c r="D23" s="588" t="str">
        <f>IF(OR(E23="X",E24="X",E25="X"),C23,"")</f>
        <v/>
      </c>
      <c r="E23" s="68"/>
      <c r="F23" s="583" t="s">
        <v>588</v>
      </c>
      <c r="G23" s="583"/>
      <c r="H23" s="583"/>
      <c r="I23" s="583"/>
      <c r="J23" s="583"/>
      <c r="K23" s="583"/>
      <c r="L23" s="583"/>
      <c r="M23" s="583"/>
      <c r="N23" s="295"/>
      <c r="O23" s="1"/>
      <c r="P23" s="1">
        <f>IF(S23="X",1,0)</f>
        <v>0</v>
      </c>
      <c r="Q23" s="598">
        <f>IF(SUM(P23:P25)=1,2,0)</f>
        <v>0</v>
      </c>
      <c r="R23" s="588" t="str">
        <f>IF(OR(S23="X",S24="X",S25="X"),Q23,"")</f>
        <v/>
      </c>
      <c r="S23" s="288"/>
      <c r="T23" s="583" t="s">
        <v>588</v>
      </c>
      <c r="U23" s="583"/>
      <c r="V23" s="583"/>
      <c r="W23" s="583"/>
      <c r="X23" s="583"/>
      <c r="Y23" s="583"/>
      <c r="Z23" s="583"/>
      <c r="AA23" s="583"/>
      <c r="AB23" s="74">
        <f>IF(S23="X",1,0)</f>
        <v>0</v>
      </c>
    </row>
    <row r="24" spans="2:28" ht="33.75" customHeight="1" x14ac:dyDescent="0.25">
      <c r="B24" s="1">
        <f t="shared" ref="B24:B25" si="1">IF(E24="X",1,0)</f>
        <v>0</v>
      </c>
      <c r="C24" s="598"/>
      <c r="D24" s="589"/>
      <c r="E24" s="68"/>
      <c r="F24" s="583" t="s">
        <v>589</v>
      </c>
      <c r="G24" s="583"/>
      <c r="H24" s="583"/>
      <c r="I24" s="583"/>
      <c r="J24" s="583"/>
      <c r="K24" s="583"/>
      <c r="L24" s="583"/>
      <c r="M24" s="583"/>
      <c r="N24" s="295"/>
      <c r="O24" s="1"/>
      <c r="P24" s="1">
        <f>IF(S24="X",1,0)</f>
        <v>0</v>
      </c>
      <c r="Q24" s="598"/>
      <c r="R24" s="589"/>
      <c r="S24" s="288"/>
      <c r="T24" s="583" t="s">
        <v>589</v>
      </c>
      <c r="U24" s="583"/>
      <c r="V24" s="583"/>
      <c r="W24" s="583"/>
      <c r="X24" s="583"/>
      <c r="Y24" s="583"/>
      <c r="Z24" s="583"/>
      <c r="AA24" s="583"/>
      <c r="AB24" s="74">
        <f>IF(S24="X",1,0)</f>
        <v>0</v>
      </c>
    </row>
    <row r="25" spans="2:28" ht="36.75" customHeight="1" x14ac:dyDescent="0.25">
      <c r="B25" s="1">
        <f t="shared" si="1"/>
        <v>0</v>
      </c>
      <c r="C25" s="598"/>
      <c r="D25" s="590"/>
      <c r="E25" s="68"/>
      <c r="F25" s="594" t="s">
        <v>582</v>
      </c>
      <c r="G25" s="595"/>
      <c r="H25" s="595"/>
      <c r="I25" s="595"/>
      <c r="J25" s="595"/>
      <c r="K25" s="595"/>
      <c r="L25" s="595"/>
      <c r="M25" s="596"/>
      <c r="N25" s="295"/>
      <c r="O25" s="1"/>
      <c r="P25" s="1">
        <f>IF(S25="X",1,0)</f>
        <v>0</v>
      </c>
      <c r="Q25" s="598"/>
      <c r="R25" s="590"/>
      <c r="S25" s="288"/>
      <c r="T25" s="594" t="s">
        <v>582</v>
      </c>
      <c r="U25" s="595"/>
      <c r="V25" s="595"/>
      <c r="W25" s="595"/>
      <c r="X25" s="595"/>
      <c r="Y25" s="595"/>
      <c r="Z25" s="595"/>
      <c r="AA25" s="596"/>
      <c r="AB25" s="74">
        <f>IF(S25="X",1,0)</f>
        <v>0</v>
      </c>
    </row>
    <row r="26" spans="2:28" ht="38.25" customHeight="1" x14ac:dyDescent="0.25">
      <c r="B26" s="1"/>
      <c r="D26" s="597" t="s">
        <v>580</v>
      </c>
      <c r="E26" s="597"/>
      <c r="F26" s="597"/>
      <c r="G26" s="597"/>
      <c r="H26" s="597"/>
      <c r="I26" s="597"/>
      <c r="J26" s="597"/>
      <c r="K26" s="597"/>
      <c r="L26" s="597"/>
      <c r="M26" s="597"/>
      <c r="P26" s="154"/>
      <c r="R26" s="597" t="s">
        <v>580</v>
      </c>
      <c r="S26" s="597"/>
      <c r="T26" s="597"/>
      <c r="U26" s="597"/>
      <c r="V26" s="597"/>
      <c r="W26" s="597"/>
      <c r="X26" s="597"/>
      <c r="Y26" s="597"/>
      <c r="Z26" s="597"/>
      <c r="AA26" s="597"/>
    </row>
    <row r="27" spans="2:28" ht="33.75" customHeight="1" x14ac:dyDescent="0.25">
      <c r="B27" s="1">
        <f>IF(E27="X",1,0)</f>
        <v>0</v>
      </c>
      <c r="C27" s="598">
        <f>IF(SUM(B27:B29)=1,3,0)</f>
        <v>0</v>
      </c>
      <c r="D27" s="588" t="str">
        <f>IF(OR(E27="X",E28="X",E29="X"),C27,"")</f>
        <v/>
      </c>
      <c r="E27" s="68"/>
      <c r="F27" s="583" t="s">
        <v>590</v>
      </c>
      <c r="G27" s="583"/>
      <c r="H27" s="583"/>
      <c r="I27" s="583"/>
      <c r="J27" s="583"/>
      <c r="K27" s="583"/>
      <c r="L27" s="583"/>
      <c r="M27" s="583"/>
      <c r="N27" s="295"/>
      <c r="O27" s="1"/>
      <c r="P27" s="1">
        <f>IF(S27="X",1,0)</f>
        <v>0</v>
      </c>
      <c r="Q27" s="598">
        <f>IF(SUM(P27:P29)=1,3,0)</f>
        <v>0</v>
      </c>
      <c r="R27" s="588" t="str">
        <f>IF(OR(S27="X",S28="X",S29="X"),Q27,"")</f>
        <v/>
      </c>
      <c r="S27" s="288"/>
      <c r="T27" s="583" t="s">
        <v>590</v>
      </c>
      <c r="U27" s="583"/>
      <c r="V27" s="583"/>
      <c r="W27" s="583"/>
      <c r="X27" s="583"/>
      <c r="Y27" s="583"/>
      <c r="Z27" s="583"/>
      <c r="AA27" s="583"/>
      <c r="AB27" s="74">
        <f>IF(S27="X",1,0)</f>
        <v>0</v>
      </c>
    </row>
    <row r="28" spans="2:28" ht="33.75" customHeight="1" x14ac:dyDescent="0.25">
      <c r="B28" s="1">
        <f t="shared" ref="B28:B29" si="2">IF(E28="X",1,0)</f>
        <v>0</v>
      </c>
      <c r="C28" s="598"/>
      <c r="D28" s="589"/>
      <c r="E28" s="68"/>
      <c r="F28" s="583" t="s">
        <v>591</v>
      </c>
      <c r="G28" s="583"/>
      <c r="H28" s="583"/>
      <c r="I28" s="583"/>
      <c r="J28" s="583"/>
      <c r="K28" s="583"/>
      <c r="L28" s="583"/>
      <c r="M28" s="583"/>
      <c r="N28" s="295"/>
      <c r="O28" s="1"/>
      <c r="P28" s="1">
        <f>IF(S28="X",1,0)</f>
        <v>0</v>
      </c>
      <c r="Q28" s="598"/>
      <c r="R28" s="589"/>
      <c r="S28" s="288"/>
      <c r="T28" s="583" t="s">
        <v>591</v>
      </c>
      <c r="U28" s="583"/>
      <c r="V28" s="583"/>
      <c r="W28" s="583"/>
      <c r="X28" s="583"/>
      <c r="Y28" s="583"/>
      <c r="Z28" s="583"/>
      <c r="AA28" s="583"/>
      <c r="AB28" s="74">
        <f>IF(S28="X",1,0)</f>
        <v>0</v>
      </c>
    </row>
    <row r="29" spans="2:28" ht="36.75" customHeight="1" x14ac:dyDescent="0.25">
      <c r="B29" s="1">
        <f t="shared" si="2"/>
        <v>0</v>
      </c>
      <c r="C29" s="598"/>
      <c r="D29" s="590"/>
      <c r="E29" s="68"/>
      <c r="F29" s="594" t="s">
        <v>581</v>
      </c>
      <c r="G29" s="595"/>
      <c r="H29" s="595"/>
      <c r="I29" s="595"/>
      <c r="J29" s="595"/>
      <c r="K29" s="595"/>
      <c r="L29" s="595"/>
      <c r="M29" s="596"/>
      <c r="N29" s="295"/>
      <c r="O29" s="1"/>
      <c r="P29" s="1">
        <f>IF(S29="X",1,0)</f>
        <v>0</v>
      </c>
      <c r="Q29" s="598"/>
      <c r="R29" s="590"/>
      <c r="S29" s="288"/>
      <c r="T29" s="594" t="s">
        <v>581</v>
      </c>
      <c r="U29" s="595"/>
      <c r="V29" s="595"/>
      <c r="W29" s="595"/>
      <c r="X29" s="595"/>
      <c r="Y29" s="595"/>
      <c r="Z29" s="595"/>
      <c r="AA29" s="596"/>
      <c r="AB29" s="74">
        <f>IF(S29="X",1,0)</f>
        <v>0</v>
      </c>
    </row>
    <row r="30" spans="2:28" s="11" customFormat="1" ht="15" customHeight="1" x14ac:dyDescent="0.25">
      <c r="C30" s="75"/>
      <c r="O30" s="75"/>
      <c r="P30" s="152"/>
      <c r="Q30" s="75"/>
      <c r="AB30" s="75"/>
    </row>
    <row r="32" spans="2:28" ht="15" customHeight="1" x14ac:dyDescent="0.25">
      <c r="B32" s="403" t="s">
        <v>240</v>
      </c>
      <c r="C32" s="75">
        <f>SUM(C19+C23+C27)</f>
        <v>0</v>
      </c>
      <c r="D32" s="13"/>
      <c r="E32" s="13"/>
      <c r="F32" s="14"/>
      <c r="P32" s="403" t="s">
        <v>240</v>
      </c>
      <c r="Q32" s="75">
        <f>SUM(Q19+Q23+Q27)</f>
        <v>0</v>
      </c>
      <c r="R32" s="13"/>
      <c r="S32" s="13"/>
      <c r="T32" s="14"/>
    </row>
  </sheetData>
  <sheetProtection algorithmName="SHA-512" hashValue="n7olmcLATmRE/evoRnrZKw2aaA6ehGEKu5XqkuA7K1xZOqrb1x1m44VJ4AQPifsVNhmj4PnD5lrFcWgM4m6DaQ==" saltValue="dx9lANC2jhqktQUYMp+KUg==" spinCount="100000" sheet="1" objects="1" scenarios="1" selectLockedCells="1"/>
  <mergeCells count="48">
    <mergeCell ref="C27:C29"/>
    <mergeCell ref="Q23:Q25"/>
    <mergeCell ref="Q27:Q29"/>
    <mergeCell ref="C19:C21"/>
    <mergeCell ref="Q19:Q21"/>
    <mergeCell ref="D27:D29"/>
    <mergeCell ref="F27:M27"/>
    <mergeCell ref="C23:C25"/>
    <mergeCell ref="D26:M26"/>
    <mergeCell ref="R26:AA26"/>
    <mergeCell ref="F24:M24"/>
    <mergeCell ref="T24:AA24"/>
    <mergeCell ref="F25:M25"/>
    <mergeCell ref="T25:AA25"/>
    <mergeCell ref="R23:R25"/>
    <mergeCell ref="F23:M23"/>
    <mergeCell ref="T23:AA23"/>
    <mergeCell ref="R27:R29"/>
    <mergeCell ref="T27:AA27"/>
    <mergeCell ref="F28:M28"/>
    <mergeCell ref="T28:AA28"/>
    <mergeCell ref="F29:M29"/>
    <mergeCell ref="T29:AA29"/>
    <mergeCell ref="R22:AA22"/>
    <mergeCell ref="D23:D25"/>
    <mergeCell ref="D19:D21"/>
    <mergeCell ref="F20:M20"/>
    <mergeCell ref="T20:AA20"/>
    <mergeCell ref="R19:R21"/>
    <mergeCell ref="F21:M21"/>
    <mergeCell ref="T21:AA21"/>
    <mergeCell ref="D22:M22"/>
    <mergeCell ref="D2:M2"/>
    <mergeCell ref="R2:AA2"/>
    <mergeCell ref="D3:M3"/>
    <mergeCell ref="R3:AA3"/>
    <mergeCell ref="H6:L6"/>
    <mergeCell ref="V6:Z6"/>
    <mergeCell ref="D17:M17"/>
    <mergeCell ref="R17:AA17"/>
    <mergeCell ref="F19:M19"/>
    <mergeCell ref="T19:AA19"/>
    <mergeCell ref="H8:I8"/>
    <mergeCell ref="V8:W8"/>
    <mergeCell ref="D14:M14"/>
    <mergeCell ref="R14:AA14"/>
    <mergeCell ref="D15:M16"/>
    <mergeCell ref="R15:AA16"/>
  </mergeCells>
  <dataValidations count="2">
    <dataValidation type="list" allowBlank="1" showInputMessage="1" showErrorMessage="1" sqref="S27:S29 S23:S25 S19:S21">
      <formula1>$Q$14:$Q$15</formula1>
    </dataValidation>
    <dataValidation type="list" allowBlank="1" showInputMessage="1" showErrorMessage="1" sqref="E27:E29 E23:E25 E19:E21">
      <formula1>$C$14:$C$15</formula1>
    </dataValidation>
  </dataValidations>
  <pageMargins left="0.7" right="0.7" top="0.75" bottom="0.75" header="0.3" footer="0.3"/>
  <pageSetup scale="71" orientation="portrait" r:id="rId1"/>
  <headerFooter>
    <oddFooter>&amp;LVersion: 1/1/2014&amp;CTab: &amp;A&amp;RPrint Date: &amp;D</oddFooter>
  </headerFooter>
  <colBreaks count="1" manualBreakCount="1">
    <brk id="16"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79</vt:i4>
      </vt:variant>
    </vt:vector>
  </HeadingPairs>
  <TitlesOfParts>
    <vt:vector size="106" baseType="lpstr">
      <vt:lpstr>Instructions</vt:lpstr>
      <vt:lpstr>Summary</vt:lpstr>
      <vt:lpstr>Scoring Checklist</vt:lpstr>
      <vt:lpstr>Notes</vt:lpstr>
      <vt:lpstr>15A1</vt:lpstr>
      <vt:lpstr>15A2</vt:lpstr>
      <vt:lpstr>15A3</vt:lpstr>
      <vt:lpstr>15A4</vt:lpstr>
      <vt:lpstr>15B1</vt:lpstr>
      <vt:lpstr>15B2</vt:lpstr>
      <vt:lpstr>15C1</vt:lpstr>
      <vt:lpstr>15C2a</vt:lpstr>
      <vt:lpstr>15C2b</vt:lpstr>
      <vt:lpstr>15C3</vt:lpstr>
      <vt:lpstr>15C4</vt:lpstr>
      <vt:lpstr>15C5</vt:lpstr>
      <vt:lpstr>15C6</vt:lpstr>
      <vt:lpstr>15D1</vt:lpstr>
      <vt:lpstr>15D2</vt:lpstr>
      <vt:lpstr>15D3</vt:lpstr>
      <vt:lpstr>15E1</vt:lpstr>
      <vt:lpstr>15E2</vt:lpstr>
      <vt:lpstr>15F1</vt:lpstr>
      <vt:lpstr>15F2</vt:lpstr>
      <vt:lpstr>15F3</vt:lpstr>
      <vt:lpstr>15F4</vt:lpstr>
      <vt:lpstr>EUA Restrictions</vt:lpstr>
      <vt:lpstr>'15A1'!Applicant</vt:lpstr>
      <vt:lpstr>'15A2'!Applicant</vt:lpstr>
      <vt:lpstr>'15A3'!Applicant</vt:lpstr>
      <vt:lpstr>'15A4'!Applicant</vt:lpstr>
      <vt:lpstr>'15B1'!Applicant</vt:lpstr>
      <vt:lpstr>'15B2'!Applicant</vt:lpstr>
      <vt:lpstr>'15C1'!Applicant</vt:lpstr>
      <vt:lpstr>'15C2a'!Applicant</vt:lpstr>
      <vt:lpstr>'15C2b'!Applicant</vt:lpstr>
      <vt:lpstr>'15C3'!Applicant</vt:lpstr>
      <vt:lpstr>'15C4'!Applicant</vt:lpstr>
      <vt:lpstr>'15C5'!Applicant</vt:lpstr>
      <vt:lpstr>'15C6'!Applicant</vt:lpstr>
      <vt:lpstr>'15D1'!Applicant</vt:lpstr>
      <vt:lpstr>'15D2'!Applicant</vt:lpstr>
      <vt:lpstr>'15D3'!Applicant</vt:lpstr>
      <vt:lpstr>'15E1'!Applicant</vt:lpstr>
      <vt:lpstr>'15E2'!Applicant</vt:lpstr>
      <vt:lpstr>'15F1'!Applicant</vt:lpstr>
      <vt:lpstr>'15F2'!Applicant</vt:lpstr>
      <vt:lpstr>'15F3'!Applicant</vt:lpstr>
      <vt:lpstr>'15F4'!Applicant</vt:lpstr>
      <vt:lpstr>Notes!Applicant</vt:lpstr>
      <vt:lpstr>'Scoring Checklist'!Applicant</vt:lpstr>
      <vt:lpstr>Summary!Applicant</vt:lpstr>
      <vt:lpstr>'15A1'!Print_Area</vt:lpstr>
      <vt:lpstr>'15A2'!Print_Area</vt:lpstr>
      <vt:lpstr>'15A3'!Print_Area</vt:lpstr>
      <vt:lpstr>'15A4'!Print_Area</vt:lpstr>
      <vt:lpstr>'15B1'!Print_Area</vt:lpstr>
      <vt:lpstr>'15B2'!Print_Area</vt:lpstr>
      <vt:lpstr>'15C1'!Print_Area</vt:lpstr>
      <vt:lpstr>'15C2a'!Print_Area</vt:lpstr>
      <vt:lpstr>'15C2b'!Print_Area</vt:lpstr>
      <vt:lpstr>'15C3'!Print_Area</vt:lpstr>
      <vt:lpstr>'15C4'!Print_Area</vt:lpstr>
      <vt:lpstr>'15C5'!Print_Area</vt:lpstr>
      <vt:lpstr>'15C6'!Print_Area</vt:lpstr>
      <vt:lpstr>'15D1'!Print_Area</vt:lpstr>
      <vt:lpstr>'15D2'!Print_Area</vt:lpstr>
      <vt:lpstr>'15D3'!Print_Area</vt:lpstr>
      <vt:lpstr>'15E1'!Print_Area</vt:lpstr>
      <vt:lpstr>'15E2'!Print_Area</vt:lpstr>
      <vt:lpstr>'15F1'!Print_Area</vt:lpstr>
      <vt:lpstr>'15F2'!Print_Area</vt:lpstr>
      <vt:lpstr>'15F3'!Print_Area</vt:lpstr>
      <vt:lpstr>'15F4'!Print_Area</vt:lpstr>
      <vt:lpstr>'EUA Restrictions'!Print_Area</vt:lpstr>
      <vt:lpstr>Notes!Print_Area</vt:lpstr>
      <vt:lpstr>'Scoring Checklist'!Print_Area</vt:lpstr>
      <vt:lpstr>Summary!Print_Area</vt:lpstr>
      <vt:lpstr>UD_Checklist</vt:lpstr>
      <vt:lpstr>UD_Code</vt:lpstr>
      <vt:lpstr>UD_Rule</vt:lpstr>
      <vt:lpstr>'15A1'!Underwriting</vt:lpstr>
      <vt:lpstr>'15A2'!Underwriting</vt:lpstr>
      <vt:lpstr>'15A3'!Underwriting</vt:lpstr>
      <vt:lpstr>'15A4'!Underwriting</vt:lpstr>
      <vt:lpstr>'15B1'!Underwriting</vt:lpstr>
      <vt:lpstr>'15B2'!Underwriting</vt:lpstr>
      <vt:lpstr>'15C1'!Underwriting</vt:lpstr>
      <vt:lpstr>'15C2a'!Underwriting</vt:lpstr>
      <vt:lpstr>'15C2b'!Underwriting</vt:lpstr>
      <vt:lpstr>'15C3'!Underwriting</vt:lpstr>
      <vt:lpstr>'15C4'!Underwriting</vt:lpstr>
      <vt:lpstr>'15C5'!Underwriting</vt:lpstr>
      <vt:lpstr>'15C6'!Underwriting</vt:lpstr>
      <vt:lpstr>'15D1'!Underwriting</vt:lpstr>
      <vt:lpstr>'15D2'!Underwriting</vt:lpstr>
      <vt:lpstr>'15D3'!Underwriting</vt:lpstr>
      <vt:lpstr>'15E1'!Underwriting</vt:lpstr>
      <vt:lpstr>'15E2'!Underwriting</vt:lpstr>
      <vt:lpstr>'15F1'!Underwriting</vt:lpstr>
      <vt:lpstr>'15F2'!Underwriting</vt:lpstr>
      <vt:lpstr>'15F3'!Underwriting</vt:lpstr>
      <vt:lpstr>'15F4'!Underwriting</vt:lpstr>
      <vt:lpstr>'EUA Restrictions'!Underwriting</vt:lpstr>
      <vt:lpstr>Notes!Underwriting</vt:lpstr>
      <vt:lpstr>Summary!Underwriting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2015-12-22T22:51:51Z</dcterms:modified>
</cp:coreProperties>
</file>